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교육생 선발\2026 교육생 선발\6월\여성농업인 리더십\"/>
    </mc:Choice>
  </mc:AlternateContent>
  <xr:revisionPtr revIDLastSave="0" documentId="13_ncr:1_{00144840-753B-4C98-AD07-B2A85B1E5C5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교육훈련비납부안내문" sheetId="4" r:id="rId1"/>
  </sheets>
  <definedNames>
    <definedName name="_xlnm._FilterDatabase" localSheetId="0" hidden="1">교육훈련비납부안내문!$A$7:$Z$7</definedName>
    <definedName name="_xlnm.Print_Area" localSheetId="0">교육훈련비납부안내문!$A$2:$Y$13</definedName>
  </definedNames>
  <calcPr calcId="191029"/>
</workbook>
</file>

<file path=xl/calcChain.xml><?xml version="1.0" encoding="utf-8"?>
<calcChain xmlns="http://schemas.openxmlformats.org/spreadsheetml/2006/main">
  <c r="M21" i="4" l="1"/>
  <c r="O21" i="4" l="1"/>
  <c r="P21" i="4" s="1"/>
  <c r="K21" i="4"/>
  <c r="I21" i="4"/>
  <c r="R20" i="4"/>
  <c r="W20" i="4" s="1"/>
  <c r="O20" i="4"/>
  <c r="X20" i="4" s="1"/>
  <c r="K20" i="4"/>
  <c r="T20" i="4" s="1"/>
  <c r="I20" i="4"/>
  <c r="R17" i="4"/>
  <c r="W17" i="4" s="1"/>
  <c r="O17" i="4"/>
  <c r="X17" i="4" s="1"/>
  <c r="K17" i="4"/>
  <c r="T17" i="4" s="1"/>
  <c r="I17" i="4"/>
  <c r="M17" i="4" s="1"/>
  <c r="S20" i="4" l="1"/>
  <c r="U20" i="4" s="1"/>
  <c r="M20" i="4"/>
  <c r="Y20" i="4"/>
  <c r="L20" i="4"/>
  <c r="L21" i="4"/>
  <c r="P20" i="4"/>
  <c r="Y17" i="4"/>
  <c r="L17" i="4"/>
  <c r="P17" i="4"/>
  <c r="S17" i="4"/>
  <c r="U17" i="4" s="1"/>
  <c r="R26" i="4"/>
  <c r="O26" i="4"/>
  <c r="X26" i="4" s="1"/>
  <c r="K26" i="4"/>
  <c r="T26" i="4" s="1"/>
  <c r="I26" i="4"/>
  <c r="R16" i="4"/>
  <c r="W16" i="4" s="1"/>
  <c r="O16" i="4"/>
  <c r="P16" i="4" s="1"/>
  <c r="K16" i="4"/>
  <c r="T16" i="4" s="1"/>
  <c r="I16" i="4"/>
  <c r="R15" i="4"/>
  <c r="W15" i="4" s="1"/>
  <c r="O15" i="4"/>
  <c r="P15" i="4" s="1"/>
  <c r="K15" i="4"/>
  <c r="T15" i="4" s="1"/>
  <c r="I15" i="4"/>
  <c r="S15" i="4" s="1"/>
  <c r="R14" i="4"/>
  <c r="W14" i="4" s="1"/>
  <c r="O14" i="4"/>
  <c r="X14" i="4" s="1"/>
  <c r="K14" i="4"/>
  <c r="T14" i="4" s="1"/>
  <c r="I14" i="4"/>
  <c r="S14" i="4" s="1"/>
  <c r="R25" i="4"/>
  <c r="O25" i="4"/>
  <c r="P25" i="4" s="1"/>
  <c r="K25" i="4"/>
  <c r="T25" i="4" s="1"/>
  <c r="I25" i="4"/>
  <c r="R24" i="4"/>
  <c r="O24" i="4"/>
  <c r="P24" i="4" s="1"/>
  <c r="K24" i="4"/>
  <c r="T24" i="4" s="1"/>
  <c r="I24" i="4"/>
  <c r="R23" i="4"/>
  <c r="O23" i="4"/>
  <c r="X23" i="4" s="1"/>
  <c r="K23" i="4"/>
  <c r="T23" i="4" s="1"/>
  <c r="I23" i="4"/>
  <c r="V20" i="4" l="1"/>
  <c r="M25" i="4"/>
  <c r="M16" i="4"/>
  <c r="S24" i="4"/>
  <c r="U24" i="4" s="1"/>
  <c r="M24" i="4"/>
  <c r="W24" i="4"/>
  <c r="W23" i="4"/>
  <c r="Y23" i="4" s="1"/>
  <c r="W26" i="4"/>
  <c r="Y26" i="4" s="1"/>
  <c r="S23" i="4"/>
  <c r="U23" i="4" s="1"/>
  <c r="M23" i="4"/>
  <c r="W25" i="4"/>
  <c r="S26" i="4"/>
  <c r="V26" i="4" s="1"/>
  <c r="M26" i="4"/>
  <c r="L26" i="4"/>
  <c r="L16" i="4"/>
  <c r="X15" i="4"/>
  <c r="Y15" i="4" s="1"/>
  <c r="P14" i="4"/>
  <c r="Y14" i="4"/>
  <c r="U14" i="4"/>
  <c r="L14" i="4"/>
  <c r="M14" i="4"/>
  <c r="L25" i="4"/>
  <c r="X24" i="4"/>
  <c r="P23" i="4"/>
  <c r="L23" i="4"/>
  <c r="V17" i="4"/>
  <c r="L24" i="4"/>
  <c r="X25" i="4"/>
  <c r="V14" i="4"/>
  <c r="L15" i="4"/>
  <c r="X16" i="4"/>
  <c r="Y16" i="4" s="1"/>
  <c r="S25" i="4"/>
  <c r="V25" i="4" s="1"/>
  <c r="M15" i="4"/>
  <c r="U15" i="4"/>
  <c r="S16" i="4"/>
  <c r="V16" i="4" s="1"/>
  <c r="P26" i="4"/>
  <c r="V15" i="4"/>
  <c r="R13" i="4"/>
  <c r="W13" i="4" s="1"/>
  <c r="R9" i="4"/>
  <c r="W9" i="4" s="1"/>
  <c r="I19" i="4"/>
  <c r="U26" i="4" l="1"/>
  <c r="Y25" i="4"/>
  <c r="V24" i="4"/>
  <c r="Y24" i="4"/>
  <c r="V23" i="4"/>
  <c r="U25" i="4"/>
  <c r="U16" i="4"/>
  <c r="R11" i="4"/>
  <c r="O11" i="4"/>
  <c r="K11" i="4"/>
  <c r="I11" i="4"/>
  <c r="S11" i="4" s="1"/>
  <c r="P11" i="4" l="1"/>
  <c r="X11" i="4"/>
  <c r="W11" i="4"/>
  <c r="L11" i="4"/>
  <c r="T11" i="4"/>
  <c r="U11" i="4" s="1"/>
  <c r="M11" i="4"/>
  <c r="V11" i="4" l="1"/>
  <c r="Y11" i="4"/>
  <c r="O8" i="4"/>
  <c r="X8" i="4" s="1"/>
  <c r="O9" i="4"/>
  <c r="X9" i="4" s="1"/>
  <c r="Y9" i="4" s="1"/>
  <c r="O10" i="4"/>
  <c r="X10" i="4" s="1"/>
  <c r="O22" i="4"/>
  <c r="X22" i="4" s="1"/>
  <c r="O12" i="4"/>
  <c r="X12" i="4" s="1"/>
  <c r="O13" i="4"/>
  <c r="X13" i="4" s="1"/>
  <c r="Y13" i="4" s="1"/>
  <c r="O18" i="4"/>
  <c r="X18" i="4" s="1"/>
  <c r="O19" i="4"/>
  <c r="X19" i="4" s="1"/>
  <c r="K22" i="4"/>
  <c r="K12" i="4"/>
  <c r="K13" i="4"/>
  <c r="T13" i="4" s="1"/>
  <c r="K18" i="4"/>
  <c r="K19" i="4"/>
  <c r="M19" i="4" s="1"/>
  <c r="K8" i="4"/>
  <c r="K9" i="4"/>
  <c r="T9" i="4" s="1"/>
  <c r="K10" i="4"/>
  <c r="L19" i="4" l="1"/>
  <c r="P9" i="4"/>
  <c r="I9" i="4"/>
  <c r="S9" i="4" l="1"/>
  <c r="M9" i="4"/>
  <c r="L9" i="4"/>
  <c r="U9" i="4" l="1"/>
  <c r="V9" i="4"/>
  <c r="R18" i="4"/>
  <c r="I18" i="4"/>
  <c r="M18" i="4" s="1"/>
  <c r="W18" i="4" l="1"/>
  <c r="Y18" i="4" s="1"/>
  <c r="R19" i="4"/>
  <c r="P19" i="4"/>
  <c r="T19" i="4"/>
  <c r="R22" i="4"/>
  <c r="I22" i="4"/>
  <c r="M22" i="4" s="1"/>
  <c r="S22" i="4" l="1"/>
  <c r="W19" i="4"/>
  <c r="Y19" i="4" s="1"/>
  <c r="W22" i="4"/>
  <c r="Y22" i="4" s="1"/>
  <c r="S19" i="4"/>
  <c r="V19" i="4" s="1"/>
  <c r="P22" i="4"/>
  <c r="L22" i="4"/>
  <c r="T22" i="4"/>
  <c r="P18" i="4"/>
  <c r="T18" i="4"/>
  <c r="V22" i="4" l="1"/>
  <c r="U19" i="4"/>
  <c r="U22" i="4"/>
  <c r="S18" i="4"/>
  <c r="L18" i="4"/>
  <c r="R8" i="4"/>
  <c r="W8" i="4" s="1"/>
  <c r="P8" i="4"/>
  <c r="T8" i="4"/>
  <c r="I8" i="4"/>
  <c r="P13" i="4"/>
  <c r="I13" i="4"/>
  <c r="U18" i="4" l="1"/>
  <c r="V18" i="4"/>
  <c r="S13" i="4"/>
  <c r="M13" i="4"/>
  <c r="S8" i="4"/>
  <c r="V8" i="4" s="1"/>
  <c r="M8" i="4"/>
  <c r="Y8" i="4"/>
  <c r="L8" i="4"/>
  <c r="L13" i="4"/>
  <c r="U13" i="4" l="1"/>
  <c r="V13" i="4"/>
  <c r="U8" i="4"/>
  <c r="R12" i="4"/>
  <c r="W12" i="4" l="1"/>
  <c r="Y12" i="4" s="1"/>
  <c r="R10" i="4"/>
  <c r="W10" i="4" l="1"/>
  <c r="Y10" i="4" s="1"/>
  <c r="T12" i="4"/>
  <c r="I12" i="4"/>
  <c r="M12" i="4" s="1"/>
  <c r="S12" i="4" l="1"/>
  <c r="L12" i="4"/>
  <c r="P12" i="4"/>
  <c r="I10" i="4"/>
  <c r="V12" i="4" l="1"/>
  <c r="U12" i="4"/>
  <c r="T10" i="4"/>
  <c r="M10" i="4" l="1"/>
  <c r="P10" i="4"/>
  <c r="L10" i="4"/>
  <c r="S10" i="4"/>
  <c r="U10" i="4" l="1"/>
  <c r="V1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7" authorId="0" shapeId="0" xr:uid="{00000000-0006-0000-0000-000001000000}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  <comment ref="V7" authorId="0" shapeId="0" xr:uid="{00000000-0006-0000-0000-000002000000}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</commentList>
</comments>
</file>

<file path=xl/sharedStrings.xml><?xml version="1.0" encoding="utf-8"?>
<sst xmlns="http://schemas.openxmlformats.org/spreadsheetml/2006/main" count="177" uniqueCount="122">
  <si>
    <t>2. 교육훈련비 납부방법(교육비, 숙박비, 식비)</t>
    <phoneticPr fontId="1" type="noConversion"/>
  </si>
  <si>
    <t>3. 교육훈련비 영수증 출력방법</t>
    <phoneticPr fontId="1" type="noConversion"/>
  </si>
  <si>
    <t>4. 기 타</t>
    <phoneticPr fontId="1" type="noConversion"/>
  </si>
  <si>
    <t>과정명</t>
    <phoneticPr fontId="1" type="noConversion"/>
  </si>
  <si>
    <t>합숙</t>
    <phoneticPr fontId="1" type="noConversion"/>
  </si>
  <si>
    <t>비합숙</t>
    <phoneticPr fontId="1" type="noConversion"/>
  </si>
  <si>
    <t>식비
(B)</t>
    <phoneticPr fontId="1" type="noConversion"/>
  </si>
  <si>
    <t>교육비
(A)</t>
    <phoneticPr fontId="1" type="noConversion"/>
  </si>
  <si>
    <t>식비
(C)</t>
    <phoneticPr fontId="1" type="noConversion"/>
  </si>
  <si>
    <t>기수</t>
    <phoneticPr fontId="1" type="noConversion"/>
  </si>
  <si>
    <t>현장교육일
(지역)</t>
    <phoneticPr fontId="1" type="noConversion"/>
  </si>
  <si>
    <t>숙박비
(B)</t>
    <phoneticPr fontId="1" type="noConversion"/>
  </si>
  <si>
    <t>교육훈련비 납부 안내문</t>
    <phoneticPr fontId="1" type="noConversion"/>
  </si>
  <si>
    <t>현장교육</t>
    <phoneticPr fontId="1" type="noConversion"/>
  </si>
  <si>
    <t xml:space="preserve">       ※ 현금납부는 불가하며, 반드시 계좌입금만 가능</t>
    <phoneticPr fontId="1" type="noConversion"/>
  </si>
  <si>
    <t xml:space="preserve">      ○ 중복 납부 또는 납부 후 미등록 교육생 발생에 따른 교육훈련비 환불은 우리원 교육훈련비 정산이 완료된 후에 가능</t>
    <phoneticPr fontId="1" type="noConversion"/>
  </si>
  <si>
    <t xml:space="preserve">      ○ 교육수료일 이후부터 출력 가능</t>
    <phoneticPr fontId="1" type="noConversion"/>
  </si>
  <si>
    <t>과정
코드</t>
    <phoneticPr fontId="1" type="noConversion"/>
  </si>
  <si>
    <t xml:space="preserve">(단위 : 원) </t>
    <phoneticPr fontId="1" type="noConversion"/>
  </si>
  <si>
    <t>교육일정
(기간, 합숙)</t>
    <phoneticPr fontId="1" type="noConversion"/>
  </si>
  <si>
    <t>5. 교육훈련비 입금계좌</t>
    <phoneticPr fontId="1" type="noConversion"/>
  </si>
  <si>
    <t>농협  125-01-136731</t>
    <phoneticPr fontId="1" type="noConversion"/>
  </si>
  <si>
    <t>농협  301-0007-4141-61</t>
    <phoneticPr fontId="1" type="noConversion"/>
  </si>
  <si>
    <t>계 좌 번 호</t>
    <phoneticPr fontId="1" type="noConversion"/>
  </si>
  <si>
    <t>예 금 주</t>
    <phoneticPr fontId="1" type="noConversion"/>
  </si>
  <si>
    <t>구   분</t>
    <phoneticPr fontId="1" type="noConversion"/>
  </si>
  <si>
    <t xml:space="preserve">      ○ 교육생이 입금할 때는 중복입금방지를 위해 본인 소속기관 회계담당자와 사전 협의</t>
    <phoneticPr fontId="1" type="noConversion"/>
  </si>
  <si>
    <t>숙박일</t>
    <phoneticPr fontId="1" type="noConversion"/>
  </si>
  <si>
    <t>식사횟수</t>
    <phoneticPr fontId="1" type="noConversion"/>
  </si>
  <si>
    <t>교육일수</t>
    <phoneticPr fontId="1" type="noConversion"/>
  </si>
  <si>
    <t>비합숙
식사횟수</t>
    <phoneticPr fontId="1" type="noConversion"/>
  </si>
  <si>
    <t>타부처, 지자체, 농진청, 산림청, 유관기관, 민간</t>
    <phoneticPr fontId="1" type="noConversion"/>
  </si>
  <si>
    <t>비합숙
총납부액
(A+B)</t>
    <phoneticPr fontId="1" type="noConversion"/>
  </si>
  <si>
    <t>교육형태</t>
    <phoneticPr fontId="1" type="noConversion"/>
  </si>
  <si>
    <t>집합</t>
    <phoneticPr fontId="1" type="noConversion"/>
  </si>
  <si>
    <t>식비</t>
    <phoneticPr fontId="1" type="noConversion"/>
  </si>
  <si>
    <t>교육전날
사전숙박시
총납부액</t>
    <phoneticPr fontId="1" type="noConversion"/>
  </si>
  <si>
    <t>비합숙
총납부액</t>
    <phoneticPr fontId="1" type="noConversion"/>
  </si>
  <si>
    <t>숙박비
(A)</t>
    <phoneticPr fontId="1" type="noConversion"/>
  </si>
  <si>
    <t>총납부액
(A+B)</t>
    <phoneticPr fontId="1" type="noConversion"/>
  </si>
  <si>
    <t>총납부액
(A+B+C)</t>
    <phoneticPr fontId="1" type="noConversion"/>
  </si>
  <si>
    <t>농림축산식품부 소속기관, 농업인</t>
    <phoneticPr fontId="1" type="noConversion"/>
  </si>
  <si>
    <t>합숙</t>
  </si>
  <si>
    <t>공무원</t>
    <phoneticPr fontId="1" type="noConversion"/>
  </si>
  <si>
    <r>
      <t xml:space="preserve"> 예시)과정코드번호+교육생성명 (</t>
    </r>
    <r>
      <rPr>
        <sz val="16"/>
        <color indexed="10"/>
        <rFont val="맑은 고딕"/>
        <family val="3"/>
        <charset val="129"/>
      </rPr>
      <t>201홍길동</t>
    </r>
    <r>
      <rPr>
        <sz val="16"/>
        <color indexed="8"/>
        <rFont val="맑은 고딕"/>
        <family val="3"/>
        <charset val="129"/>
      </rPr>
      <t>)</t>
    </r>
    <phoneticPr fontId="1" type="noConversion"/>
  </si>
  <si>
    <r>
      <t xml:space="preserve">현장교육비
</t>
    </r>
    <r>
      <rPr>
        <b/>
        <sz val="13"/>
        <color indexed="10"/>
        <rFont val="굴림"/>
        <family val="3"/>
        <charset val="129"/>
      </rPr>
      <t>(현장납부, 사전입금불가)</t>
    </r>
    <phoneticPr fontId="1" type="noConversion"/>
  </si>
  <si>
    <t xml:space="preserve">      ○ 입교전날 숙박시(교육전날 사전숙박), 다음날 아침식사는 제공되지 않음</t>
    <phoneticPr fontId="1" type="noConversion"/>
  </si>
  <si>
    <r>
      <t xml:space="preserve">     </t>
    </r>
    <r>
      <rPr>
        <sz val="16"/>
        <color indexed="8"/>
        <rFont val="맑은 고딕"/>
        <family val="3"/>
        <charset val="129"/>
        <scheme val="minor"/>
      </rPr>
      <t xml:space="preserve"> ○</t>
    </r>
    <r>
      <rPr>
        <sz val="16"/>
        <color indexed="57"/>
        <rFont val="맑은 고딕"/>
        <family val="3"/>
        <charset val="129"/>
        <scheme val="minor"/>
      </rPr>
      <t xml:space="preserve"> </t>
    </r>
    <r>
      <rPr>
        <b/>
        <u/>
        <sz val="16"/>
        <color rgb="FFFF0000"/>
        <rFont val="맑은 고딕"/>
        <family val="3"/>
        <charset val="129"/>
        <scheme val="minor"/>
      </rPr>
      <t>현장교육훈련비는 변동될 수 있음</t>
    </r>
    <phoneticPr fontId="1" type="noConversion"/>
  </si>
  <si>
    <r>
      <t xml:space="preserve">      ○ 현장교육훈련비는 교육훈련여비 규정에 의거 </t>
    </r>
    <r>
      <rPr>
        <b/>
        <u/>
        <sz val="16"/>
        <color rgb="FFFF0000"/>
        <rFont val="맑은 고딕"/>
        <family val="3"/>
        <charset val="129"/>
        <scheme val="minor"/>
      </rPr>
      <t>교육생 소속기관에서 교육생에게 지급</t>
    </r>
    <r>
      <rPr>
        <sz val="16"/>
        <color indexed="8"/>
        <rFont val="맑은 고딕"/>
        <family val="3"/>
        <charset val="129"/>
        <scheme val="minor"/>
      </rPr>
      <t xml:space="preserve">하며, 소요되는 비용은 과정별 자치 운영으로 </t>
    </r>
    <r>
      <rPr>
        <b/>
        <u/>
        <sz val="16"/>
        <color indexed="10"/>
        <rFont val="맑은 고딕"/>
        <family val="3"/>
        <charset val="129"/>
        <scheme val="minor"/>
      </rPr>
      <t>현장 납부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</si>
  <si>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교육훈련비 납부 안내문을 필히 각 시</t>
    </r>
    <r>
      <rPr>
        <b/>
        <sz val="16"/>
        <rFont val="MS Mincho"/>
        <family val="3"/>
        <charset val="1"/>
      </rPr>
      <t>․</t>
    </r>
    <r>
      <rPr>
        <b/>
        <sz val="16"/>
        <rFont val="맑은 고딕"/>
        <family val="3"/>
        <charset val="129"/>
        <scheme val="major"/>
      </rPr>
      <t xml:space="preserve">군으로 통보하여 </t>
    </r>
    <r>
      <rPr>
        <b/>
        <u/>
        <sz val="16"/>
        <rFont val="맑은 고딕"/>
        <family val="3"/>
        <charset val="129"/>
        <scheme val="major"/>
      </rPr>
      <t>교육비 및 숙박비·식비가 입교 전</t>
    </r>
    <r>
      <rPr>
        <b/>
        <sz val="16"/>
        <rFont val="맑은 고딕"/>
        <family val="3"/>
        <charset val="129"/>
        <scheme val="major"/>
      </rPr>
      <t>에 입금될 수 있도록 협조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</si>
  <si>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</t>
    </r>
    <r>
      <rPr>
        <b/>
        <sz val="16"/>
        <rFont val="맑은 고딕"/>
        <family val="3"/>
        <charset val="129"/>
      </rPr>
      <t>교육비 입금시 반드시 교육생이 소속된 기관별로 지정된 계좌에 입금</t>
    </r>
    <phoneticPr fontId="1" type="noConversion"/>
  </si>
  <si>
    <r>
      <t xml:space="preserve">      </t>
    </r>
    <r>
      <rPr>
        <sz val="16"/>
        <rFont val="맑은 고딕"/>
        <family val="3"/>
        <charset val="129"/>
      </rPr>
      <t>○</t>
    </r>
    <r>
      <rPr>
        <sz val="16"/>
        <color indexed="10"/>
        <rFont val="맑은 고딕"/>
        <family val="3"/>
        <charset val="129"/>
      </rPr>
      <t xml:space="preserve"> </t>
    </r>
    <r>
      <rPr>
        <b/>
        <u/>
        <sz val="16"/>
        <color indexed="10"/>
        <rFont val="맑은 고딕"/>
        <family val="3"/>
        <charset val="129"/>
      </rPr>
      <t>교육입교 전날까지</t>
    </r>
    <r>
      <rPr>
        <sz val="16"/>
        <color indexed="10"/>
        <rFont val="맑은 고딕"/>
        <family val="3"/>
        <charset val="129"/>
      </rPr>
      <t xml:space="preserve"> </t>
    </r>
    <r>
      <rPr>
        <sz val="16"/>
        <rFont val="맑은 고딕"/>
        <family val="3"/>
        <charset val="129"/>
      </rPr>
      <t xml:space="preserve">과정별 지정 계좌로 </t>
    </r>
    <r>
      <rPr>
        <sz val="16"/>
        <color indexed="10"/>
        <rFont val="맑은 고딕"/>
        <family val="3"/>
        <charset val="129"/>
      </rPr>
      <t>과정코드번호</t>
    </r>
    <r>
      <rPr>
        <sz val="16"/>
        <rFont val="맑은 고딕"/>
        <family val="3"/>
        <charset val="129"/>
      </rPr>
      <t>와</t>
    </r>
    <r>
      <rPr>
        <sz val="16"/>
        <color indexed="10"/>
        <rFont val="맑은 고딕"/>
        <family val="3"/>
        <charset val="129"/>
      </rPr>
      <t xml:space="preserve"> 교육생 명의</t>
    </r>
    <r>
      <rPr>
        <sz val="16"/>
        <rFont val="맑은 고딕"/>
        <family val="3"/>
        <charset val="129"/>
      </rPr>
      <t>로 입금(</t>
    </r>
    <r>
      <rPr>
        <u/>
        <sz val="16"/>
        <rFont val="맑은 고딕"/>
        <family val="3"/>
        <charset val="129"/>
      </rPr>
      <t>현장교육비 제외</t>
    </r>
    <r>
      <rPr>
        <sz val="16"/>
        <rFont val="맑은 고딕"/>
        <family val="3"/>
        <charset val="129"/>
      </rPr>
      <t>)</t>
    </r>
    <phoneticPr fontId="1" type="noConversion"/>
  </si>
  <si>
    <r>
      <rPr>
        <sz val="16"/>
        <color indexed="17"/>
        <rFont val="맑은 고딕"/>
        <family val="3"/>
        <charset val="129"/>
        <scheme val="minor"/>
      </rPr>
      <t xml:space="preserve">      </t>
    </r>
    <r>
      <rPr>
        <b/>
        <sz val="16"/>
        <color rgb="FF0000CC"/>
        <rFont val="맑은 고딕"/>
        <family val="3"/>
        <charset val="129"/>
        <scheme val="minor"/>
      </rPr>
      <t xml:space="preserve">○ 교육비 1일 50,000원, 숙박비 1박 22,000원(교육전날 사전숙박 시 22,000원추가), 식비 1식 5,500원   </t>
    </r>
    <r>
      <rPr>
        <sz val="16"/>
        <color rgb="FF0000CC"/>
        <rFont val="맑은 고딕"/>
        <family val="3"/>
        <charset val="129"/>
        <scheme val="minor"/>
      </rPr>
      <t>* 1인1실 숙박비(22,000원)/ 2인1실 숙박비(11,000원)</t>
    </r>
    <phoneticPr fontId="1" type="noConversion"/>
  </si>
  <si>
    <t>원외
(세종시)</t>
    <phoneticPr fontId="1" type="noConversion"/>
  </si>
  <si>
    <t xml:space="preserve">      ○ 교육훈련비 관련문의(운영지원과) : (061)338-1027   , 교육과정문의(교육운영과) : (061)338-1065  , 숙박관련문의(교육운영과) : 061)338-1065</t>
    <phoneticPr fontId="1" type="noConversion"/>
  </si>
  <si>
    <t xml:space="preserve">      ○ 농식품인재개발원 고유번호 : 124-83-01894</t>
    <phoneticPr fontId="1" type="noConversion"/>
  </si>
  <si>
    <t xml:space="preserve">        - 우리원 홈페이지(http://www.ahi.go.kr) 로그인 → 교육신청/열람 → 교육수료확인 → 집합교육 학습 이력 → 교육훈련비영수증(과정 확인 후) 출력</t>
    <phoneticPr fontId="1" type="noConversion"/>
  </si>
  <si>
    <t>농식품인재개발원</t>
    <phoneticPr fontId="1" type="noConversion"/>
  </si>
  <si>
    <t>비 공무원(유관기관, 단체 및 농업인)</t>
    <phoneticPr fontId="1" type="noConversion"/>
  </si>
  <si>
    <t>1. 과정별 교육훈련비(2026년 6월 과정)</t>
    <phoneticPr fontId="1" type="noConversion"/>
  </si>
  <si>
    <t>세계인의 맛 K-푸드(4-2)</t>
    <phoneticPr fontId="1" type="noConversion"/>
  </si>
  <si>
    <t>6.8.~6.11.
(4일, 자율)</t>
    <phoneticPr fontId="1" type="noConversion"/>
  </si>
  <si>
    <t>농식품 전문강사 양성(공익직불제)(1-1)</t>
    <phoneticPr fontId="1" type="noConversion"/>
  </si>
  <si>
    <t>6.8.~6.10.
(3일, 자율)</t>
    <phoneticPr fontId="1" type="noConversion"/>
  </si>
  <si>
    <t>농식품 인공지능(AI) 역량강화(중급)(2-1)</t>
    <phoneticPr fontId="1" type="noConversion"/>
  </si>
  <si>
    <t>6.9.~6.12.
(4일, 자율)</t>
    <phoneticPr fontId="1" type="noConversion"/>
  </si>
  <si>
    <t>업무활력을 위한 재충전(공무원)(4-2)</t>
    <phoneticPr fontId="1" type="noConversion"/>
  </si>
  <si>
    <t>과장급 리더십 아카데미(4-2)</t>
    <phoneticPr fontId="1" type="noConversion"/>
  </si>
  <si>
    <t>6.10.
(1일, 자율)</t>
    <phoneticPr fontId="1" type="noConversion"/>
  </si>
  <si>
    <t>원외
(김천시)</t>
    <phoneticPr fontId="1" type="noConversion"/>
  </si>
  <si>
    <t>햇빛소득마을 운영 지원 역량강화(2-1)</t>
    <phoneticPr fontId="1" type="noConversion"/>
  </si>
  <si>
    <t>국가가 책임지는 농업 재해 제도실무(1-1)</t>
    <phoneticPr fontId="1" type="noConversion"/>
  </si>
  <si>
    <t>6.10.~6.12.
(3일, 자율)</t>
    <phoneticPr fontId="1" type="noConversion"/>
  </si>
  <si>
    <t>예비타당성조사 이해(1-1)</t>
    <phoneticPr fontId="1" type="noConversion"/>
  </si>
  <si>
    <t>6.12.
(1일, 자율)</t>
    <phoneticPr fontId="1" type="noConversion"/>
  </si>
  <si>
    <t>수출입식물 소독안전 실무(1-1)</t>
    <phoneticPr fontId="1" type="noConversion"/>
  </si>
  <si>
    <t>6.15.~6.18.
(4일, 자율)</t>
    <phoneticPr fontId="1" type="noConversion"/>
  </si>
  <si>
    <t>농촌지역 대상 필수 서비스 공급 역량강화(1-1)</t>
    <phoneticPr fontId="1" type="noConversion"/>
  </si>
  <si>
    <t>6.16.
(1일, 자율)</t>
    <phoneticPr fontId="1" type="noConversion"/>
  </si>
  <si>
    <t>농식품 인공지능(AI) 역량강화(기초,검역본부)(10-4)</t>
    <phoneticPr fontId="1" type="noConversion"/>
  </si>
  <si>
    <t>6.16.~6.19.
(4일, 자율)</t>
    <phoneticPr fontId="1" type="noConversion"/>
  </si>
  <si>
    <t>도시농업 활성화(1-1)</t>
    <phoneticPr fontId="1" type="noConversion"/>
  </si>
  <si>
    <t>6.17.~6.19.
(3일, 자율)</t>
    <phoneticPr fontId="1" type="noConversion"/>
  </si>
  <si>
    <t>5급승진후보자 역량강화(4-2)</t>
    <phoneticPr fontId="1" type="noConversion"/>
  </si>
  <si>
    <t>6.22.~6.26.
(5일, 자율)</t>
    <phoneticPr fontId="1" type="noConversion"/>
  </si>
  <si>
    <t>병해충 분류진단 실무(식물해충진단)(2-1)</t>
    <phoneticPr fontId="1" type="noConversion"/>
  </si>
  <si>
    <t>6.23.~6.26.
(4일, 자율)</t>
    <phoneticPr fontId="1" type="noConversion"/>
  </si>
  <si>
    <t>친환경 인증관리 실무(2-1)</t>
    <phoneticPr fontId="1" type="noConversion"/>
  </si>
  <si>
    <t>엑셀 실무(3-2)</t>
    <phoneticPr fontId="1" type="noConversion"/>
  </si>
  <si>
    <t>6.24.~6.26.
(3일, 자율)</t>
    <phoneticPr fontId="1" type="noConversion"/>
  </si>
  <si>
    <t>농식품 전문강사 양성(농업경영체)(1-1)</t>
    <phoneticPr fontId="1" type="noConversion"/>
  </si>
  <si>
    <t>6.9.나주시
6.10.광주광역시</t>
    <phoneticPr fontId="1" type="noConversion"/>
  </si>
  <si>
    <t>-</t>
    <phoneticPr fontId="1" type="noConversion"/>
  </si>
  <si>
    <t>6.11.장성군</t>
    <phoneticPr fontId="1" type="noConversion"/>
  </si>
  <si>
    <t>6.25.</t>
    <phoneticPr fontId="1" type="noConversion"/>
  </si>
  <si>
    <t>601</t>
    <phoneticPr fontId="1" type="noConversion"/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</si>
  <si>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</si>
  <si>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</si>
  <si>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</si>
  <si>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</si>
  <si>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</si>
  <si>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</si>
  <si>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</si>
  <si>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</si>
  <si>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</si>
  <si>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</si>
  <si>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</si>
  <si>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</si>
  <si>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</si>
  <si>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</si>
  <si>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</si>
  <si>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</si>
  <si>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체험비 17,500원</t>
    <phoneticPr fontId="1" type="noConversion"/>
  </si>
  <si>
    <t>귀농귀촌과 인생설계(4-2)</t>
    <phoneticPr fontId="1" type="noConversion"/>
  </si>
  <si>
    <t>6.24.나주시
6.25.고창군</t>
    <phoneticPr fontId="1" type="noConversion"/>
  </si>
  <si>
    <t>여성농업인 리더십(2-1)</t>
    <phoneticPr fontId="1" type="noConversion"/>
  </si>
  <si>
    <t>6.29.~7.3.
(5일, 자율)</t>
    <phoneticPr fontId="1" type="noConversion"/>
  </si>
  <si>
    <t>7.2.보성군</t>
    <phoneticPr fontId="1" type="noConversion"/>
  </si>
  <si>
    <t>618</t>
  </si>
  <si>
    <t>619</t>
  </si>
  <si>
    <t>체험비 80,000원</t>
    <phoneticPr fontId="1" type="noConversion"/>
  </si>
  <si>
    <r>
      <t xml:space="preserve">96,000원
</t>
    </r>
    <r>
      <rPr>
        <sz val="10"/>
        <color theme="1"/>
        <rFont val="맑은 고딕"/>
        <family val="3"/>
        <charset val="129"/>
        <scheme val="major"/>
      </rPr>
      <t>(체험비 80,000 / 입장료 5,000 / 식비 11,000)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</si>
</sst>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sz val="13"/>
      <name val="굴림"/>
      <family val="3"/>
      <charset val="129"/>
    </font>
    <font>
      <b/>
      <sz val="13"/>
      <name val="굴림"/>
      <family val="3"/>
      <charset val="129"/>
    </font>
    <font>
      <sz val="16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6"/>
      <color indexed="10"/>
      <name val="맑은 고딕"/>
      <family val="3"/>
      <charset val="129"/>
    </font>
    <font>
      <b/>
      <u/>
      <sz val="16"/>
      <color indexed="10"/>
      <name val="맑은 고딕"/>
      <family val="3"/>
      <charset val="129"/>
    </font>
    <font>
      <b/>
      <sz val="13"/>
      <color indexed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6"/>
      <color rgb="FF00B05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16"/>
      <color indexed="8"/>
      <name val="맑은 고딕"/>
      <family val="3"/>
      <charset val="129"/>
      <scheme val="major"/>
    </font>
    <font>
      <b/>
      <sz val="16"/>
      <color rgb="FF00B050"/>
      <name val="맑은 고딕"/>
      <family val="3"/>
      <charset val="129"/>
      <scheme val="major"/>
    </font>
    <font>
      <sz val="13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3"/>
      <color rgb="FF000000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rgb="FFFF0000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sz val="16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sz val="16"/>
      <color rgb="FF00B050"/>
      <name val="맑은 고딕"/>
      <family val="3"/>
      <charset val="129"/>
      <scheme val="minor"/>
    </font>
    <font>
      <sz val="16"/>
      <color indexed="17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6"/>
      <color indexed="10"/>
      <name val="맑은 고딕"/>
      <family val="3"/>
      <charset val="129"/>
      <scheme val="minor"/>
    </font>
    <font>
      <sz val="16"/>
      <color indexed="57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6"/>
      <color rgb="FF0000CC"/>
      <name val="맑은 고딕"/>
      <family val="3"/>
      <charset val="129"/>
      <scheme val="minor"/>
    </font>
    <font>
      <b/>
      <sz val="16"/>
      <color rgb="FF0000CC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6"/>
      <name val="MS Mincho"/>
      <family val="3"/>
      <charset val="1"/>
    </font>
    <font>
      <b/>
      <u/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</font>
    <font>
      <u/>
      <sz val="16"/>
      <name val="맑은 고딕"/>
      <family val="3"/>
      <charset val="129"/>
    </font>
    <font>
      <sz val="13"/>
      <color theme="1"/>
      <name val="맑은 고딕"/>
      <family val="3"/>
      <charset val="129"/>
      <scheme val="major"/>
    </font>
    <font>
      <sz val="14"/>
      <color indexed="81"/>
      <name val="맑은 고딕"/>
      <family val="3"/>
      <charset val="129"/>
      <scheme val="major"/>
    </font>
    <font>
      <i/>
      <sz val="13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</borders>
  <cellStyleXfs count="4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/>
  </cellStyleXfs>
  <cellXfs count="134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3" fillId="0" borderId="0" xfId="3" applyFont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41" fontId="17" fillId="0" borderId="0" xfId="0" applyNumberFormat="1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9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1" fontId="26" fillId="0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26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41" fontId="26" fillId="0" borderId="0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41" fontId="32" fillId="0" borderId="0" xfId="1" applyFont="1" applyFill="1" applyBorder="1" applyAlignment="1">
      <alignment horizontal="center" vertical="center" wrapText="1"/>
    </xf>
    <xf numFmtId="41" fontId="32" fillId="0" borderId="0" xfId="1" applyFont="1" applyBorder="1" applyAlignment="1">
      <alignment horizontal="center" vertical="center" wrapText="1"/>
    </xf>
    <xf numFmtId="41" fontId="33" fillId="0" borderId="0" xfId="1" applyFont="1" applyBorder="1" applyAlignment="1">
      <alignment horizontal="center" vertical="center"/>
    </xf>
    <xf numFmtId="0" fontId="32" fillId="0" borderId="0" xfId="0" applyFont="1">
      <alignment vertical="center"/>
    </xf>
    <xf numFmtId="41" fontId="33" fillId="0" borderId="0" xfId="1" applyFont="1" applyFill="1" applyBorder="1" applyAlignment="1">
      <alignment horizontal="center" vertical="center"/>
    </xf>
    <xf numFmtId="41" fontId="33" fillId="0" borderId="0" xfId="1" applyFont="1" applyFill="1" applyBorder="1" applyAlignment="1">
      <alignment horizontal="center" vertical="center" wrapText="1"/>
    </xf>
    <xf numFmtId="41" fontId="26" fillId="0" borderId="0" xfId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4" fillId="0" borderId="0" xfId="0" applyFont="1" applyAlignment="1">
      <alignment horizontal="left" vertical="center" wrapText="1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6" fillId="0" borderId="41" xfId="0" applyFont="1" applyBorder="1">
      <alignment vertical="center"/>
    </xf>
    <xf numFmtId="0" fontId="13" fillId="0" borderId="0" xfId="0" applyFont="1">
      <alignment vertical="center"/>
    </xf>
    <xf numFmtId="41" fontId="13" fillId="0" borderId="0" xfId="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" fillId="3" borderId="29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Fill="1" applyBorder="1" applyAlignment="1">
      <alignment horizontal="center" vertical="center" wrapText="1"/>
    </xf>
    <xf numFmtId="49" fontId="26" fillId="0" borderId="36" xfId="0" applyNumberFormat="1" applyFont="1" applyFill="1" applyBorder="1" applyAlignment="1">
      <alignment horizontal="center" vertical="center" wrapText="1"/>
    </xf>
    <xf numFmtId="3" fontId="26" fillId="0" borderId="1" xfId="0" applyNumberFormat="1" applyFont="1" applyFill="1" applyBorder="1" applyAlignment="1">
      <alignment horizontal="center" vertical="center" wrapText="1"/>
    </xf>
    <xf numFmtId="3" fontId="52" fillId="0" borderId="1" xfId="0" applyNumberFormat="1" applyFont="1" applyBorder="1" applyAlignment="1">
      <alignment horizontal="center" vertical="center" wrapText="1"/>
    </xf>
    <xf numFmtId="3" fontId="52" fillId="0" borderId="1" xfId="0" applyNumberFormat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" fillId="0" borderId="0" xfId="3" applyFont="1" applyAlignment="1">
      <alignment horizontal="left" vertical="center" shrinkToFit="1"/>
    </xf>
    <xf numFmtId="0" fontId="26" fillId="0" borderId="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27" fillId="0" borderId="30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26" fillId="0" borderId="36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0" fillId="4" borderId="23" xfId="0" applyFont="1" applyFill="1" applyBorder="1" applyAlignment="1">
      <alignment horizontal="center" vertical="center"/>
    </xf>
    <xf numFmtId="0" fontId="20" fillId="4" borderId="24" xfId="0" applyFont="1" applyFill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/>
    </xf>
    <xf numFmtId="0" fontId="20" fillId="4" borderId="26" xfId="0" applyFont="1" applyFill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/>
    </xf>
    <xf numFmtId="0" fontId="20" fillId="4" borderId="28" xfId="0" applyFont="1" applyFill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_Sheet1" xfId="3" xr:uid="{00000000-0005-0000-0000-000003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4"/>
  <sheetViews>
    <sheetView tabSelected="1" zoomScale="70" zoomScaleNormal="70" zoomScaleSheetLayoutView="85" workbookViewId="0">
      <pane xSplit="5" ySplit="7" topLeftCell="F8" activePane="bottomRight" state="frozen"/>
      <selection pane="topRight" activeCell="E1" sqref="E1"/>
      <selection pane="bottomLeft" activeCell="A8" sqref="A8"/>
      <selection pane="bottomRight" activeCell="A2" sqref="A2:Y2"/>
    </sheetView>
  </sheetViews>
  <sheetFormatPr defaultRowHeight="16.5"/>
  <cols>
    <col min="1" max="1" width="6.625" customWidth="1"/>
    <col min="2" max="2" width="12" customWidth="1"/>
    <col min="3" max="3" width="45.875" customWidth="1"/>
    <col min="4" max="4" width="5.25" customWidth="1"/>
    <col min="5" max="5" width="16.375" customWidth="1"/>
    <col min="6" max="6" width="22.625" customWidth="1"/>
    <col min="7" max="7" width="33.75" bestFit="1" customWidth="1"/>
    <col min="8" max="8" width="10.375" hidden="1" customWidth="1"/>
    <col min="9" max="9" width="10.375" customWidth="1"/>
    <col min="10" max="10" width="10.375" hidden="1" customWidth="1"/>
    <col min="11" max="11" width="12.5" bestFit="1" customWidth="1"/>
    <col min="12" max="12" width="13.75" bestFit="1" customWidth="1"/>
    <col min="13" max="13" width="13.25" customWidth="1"/>
    <col min="14" max="14" width="10.375" hidden="1" customWidth="1"/>
    <col min="15" max="15" width="10.375" customWidth="1"/>
    <col min="16" max="16" width="11.75" customWidth="1"/>
    <col min="17" max="17" width="10.375" hidden="1" customWidth="1"/>
    <col min="18" max="20" width="10.375" customWidth="1"/>
    <col min="21" max="21" width="11.875" customWidth="1"/>
    <col min="22" max="22" width="13.125" customWidth="1"/>
    <col min="23" max="24" width="10.75" customWidth="1"/>
    <col min="25" max="25" width="11.875" customWidth="1"/>
  </cols>
  <sheetData>
    <row r="1" spans="1:26" ht="20.25">
      <c r="A1" s="84"/>
      <c r="B1" s="84"/>
      <c r="C1" s="84"/>
      <c r="D1" s="2"/>
    </row>
    <row r="2" spans="1:26" ht="39">
      <c r="A2" s="105" t="s">
        <v>12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</row>
    <row r="3" spans="1:26" ht="12.7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"/>
      <c r="N3" s="1"/>
      <c r="O3" s="107"/>
      <c r="P3" s="107"/>
      <c r="Q3" s="107"/>
      <c r="R3" s="107"/>
      <c r="S3" s="107"/>
      <c r="W3" s="106"/>
      <c r="X3" s="106"/>
      <c r="Y3" s="106"/>
    </row>
    <row r="4" spans="1:26" ht="24.95" customHeight="1" thickBot="1">
      <c r="A4" s="6" t="s">
        <v>59</v>
      </c>
      <c r="B4" s="6"/>
      <c r="C4" s="3"/>
      <c r="D4" s="4"/>
      <c r="E4" s="4"/>
      <c r="F4" s="4"/>
      <c r="G4" s="4"/>
      <c r="H4" s="4"/>
      <c r="I4" s="5"/>
      <c r="J4" s="5"/>
      <c r="K4" s="5"/>
      <c r="L4" s="5"/>
      <c r="M4" s="5"/>
      <c r="N4" s="1"/>
      <c r="O4" s="3"/>
      <c r="P4" s="3"/>
      <c r="Q4" s="3"/>
      <c r="R4" s="3"/>
      <c r="S4" s="3"/>
      <c r="W4" s="96" t="s">
        <v>18</v>
      </c>
      <c r="X4" s="96"/>
      <c r="Y4" s="96"/>
    </row>
    <row r="5" spans="1:26" ht="36.75" customHeight="1">
      <c r="A5" s="102" t="s">
        <v>17</v>
      </c>
      <c r="B5" s="109" t="s">
        <v>33</v>
      </c>
      <c r="C5" s="93" t="s">
        <v>3</v>
      </c>
      <c r="D5" s="93" t="s">
        <v>9</v>
      </c>
      <c r="E5" s="90" t="s">
        <v>19</v>
      </c>
      <c r="F5" s="97" t="s">
        <v>13</v>
      </c>
      <c r="G5" s="98"/>
      <c r="H5" s="87" t="s">
        <v>41</v>
      </c>
      <c r="I5" s="111"/>
      <c r="J5" s="88"/>
      <c r="K5" s="88"/>
      <c r="L5" s="88"/>
      <c r="M5" s="88"/>
      <c r="N5" s="88"/>
      <c r="O5" s="88"/>
      <c r="P5" s="88"/>
      <c r="Q5" s="89"/>
      <c r="R5" s="87" t="s">
        <v>31</v>
      </c>
      <c r="S5" s="88"/>
      <c r="T5" s="88"/>
      <c r="U5" s="88"/>
      <c r="V5" s="88"/>
      <c r="W5" s="88"/>
      <c r="X5" s="88"/>
      <c r="Y5" s="89"/>
    </row>
    <row r="6" spans="1:26" ht="36.75" customHeight="1">
      <c r="A6" s="103"/>
      <c r="B6" s="110"/>
      <c r="C6" s="94"/>
      <c r="D6" s="94"/>
      <c r="E6" s="91"/>
      <c r="F6" s="99"/>
      <c r="G6" s="100"/>
      <c r="H6" s="101" t="s">
        <v>42</v>
      </c>
      <c r="I6" s="85"/>
      <c r="J6" s="85"/>
      <c r="K6" s="85"/>
      <c r="L6" s="85"/>
      <c r="M6" s="85"/>
      <c r="N6" s="69"/>
      <c r="O6" s="85" t="s">
        <v>5</v>
      </c>
      <c r="P6" s="86"/>
      <c r="Q6" s="21"/>
      <c r="R6" s="108" t="s">
        <v>4</v>
      </c>
      <c r="S6" s="85"/>
      <c r="T6" s="85"/>
      <c r="U6" s="85"/>
      <c r="V6" s="85"/>
      <c r="W6" s="85" t="s">
        <v>5</v>
      </c>
      <c r="X6" s="85"/>
      <c r="Y6" s="86"/>
    </row>
    <row r="7" spans="1:26" ht="57.75" customHeight="1">
      <c r="A7" s="104"/>
      <c r="B7" s="110"/>
      <c r="C7" s="95"/>
      <c r="D7" s="95"/>
      <c r="E7" s="92"/>
      <c r="F7" s="22" t="s">
        <v>10</v>
      </c>
      <c r="G7" s="23" t="s">
        <v>45</v>
      </c>
      <c r="H7" s="24" t="s">
        <v>27</v>
      </c>
      <c r="I7" s="25" t="s">
        <v>38</v>
      </c>
      <c r="J7" s="26" t="s">
        <v>28</v>
      </c>
      <c r="K7" s="27" t="s">
        <v>6</v>
      </c>
      <c r="L7" s="28" t="s">
        <v>39</v>
      </c>
      <c r="M7" s="28" t="s">
        <v>36</v>
      </c>
      <c r="N7" s="29" t="s">
        <v>30</v>
      </c>
      <c r="O7" s="27" t="s">
        <v>35</v>
      </c>
      <c r="P7" s="30" t="s">
        <v>37</v>
      </c>
      <c r="Q7" s="31" t="s">
        <v>29</v>
      </c>
      <c r="R7" s="32" t="s">
        <v>7</v>
      </c>
      <c r="S7" s="27" t="s">
        <v>11</v>
      </c>
      <c r="T7" s="27" t="s">
        <v>8</v>
      </c>
      <c r="U7" s="28" t="s">
        <v>40</v>
      </c>
      <c r="V7" s="28" t="s">
        <v>36</v>
      </c>
      <c r="W7" s="27" t="s">
        <v>7</v>
      </c>
      <c r="X7" s="27" t="s">
        <v>6</v>
      </c>
      <c r="Y7" s="30" t="s">
        <v>32</v>
      </c>
    </row>
    <row r="8" spans="1:26" ht="57" hidden="1" customHeight="1">
      <c r="A8" s="78" t="s">
        <v>95</v>
      </c>
      <c r="B8" s="33" t="s">
        <v>34</v>
      </c>
      <c r="C8" s="72" t="s">
        <v>60</v>
      </c>
      <c r="D8" s="41">
        <v>2</v>
      </c>
      <c r="E8" s="71" t="s">
        <v>61</v>
      </c>
      <c r="F8" s="77" t="s">
        <v>91</v>
      </c>
      <c r="G8" s="77" t="s">
        <v>120</v>
      </c>
      <c r="H8" s="35">
        <v>3</v>
      </c>
      <c r="I8" s="36">
        <f>H8*22000</f>
        <v>66000</v>
      </c>
      <c r="J8" s="35">
        <v>10</v>
      </c>
      <c r="K8" s="37">
        <f t="shared" ref="K8:K18" si="0">J8*5500</f>
        <v>55000</v>
      </c>
      <c r="L8" s="38">
        <f>I8+K8</f>
        <v>121000</v>
      </c>
      <c r="M8" s="38">
        <f>I8+K8+22000</f>
        <v>143000</v>
      </c>
      <c r="N8" s="39">
        <v>4</v>
      </c>
      <c r="O8" s="37">
        <f t="shared" ref="O8:O18" si="1">N8*5500</f>
        <v>22000</v>
      </c>
      <c r="P8" s="38">
        <f>SUM(O8)</f>
        <v>22000</v>
      </c>
      <c r="Q8" s="39">
        <v>4</v>
      </c>
      <c r="R8" s="34">
        <f>Q8*50000</f>
        <v>200000</v>
      </c>
      <c r="S8" s="34">
        <f>I8</f>
        <v>66000</v>
      </c>
      <c r="T8" s="34">
        <f>K8</f>
        <v>55000</v>
      </c>
      <c r="U8" s="40">
        <f t="shared" ref="U8:U18" si="2">SUM(R8+S8+T8)</f>
        <v>321000</v>
      </c>
      <c r="V8" s="40">
        <f>SUM(R8+S8+T8+22000)</f>
        <v>343000</v>
      </c>
      <c r="W8" s="79">
        <f t="shared" ref="W8:W18" si="3">R8</f>
        <v>200000</v>
      </c>
      <c r="X8" s="79">
        <f t="shared" ref="X8:X18" si="4">O8</f>
        <v>22000</v>
      </c>
      <c r="Y8" s="70">
        <f>SUM(W8+X8)</f>
        <v>222000</v>
      </c>
      <c r="Z8" s="7"/>
    </row>
    <row r="9" spans="1:26" ht="54.95" hidden="1" customHeight="1">
      <c r="A9" s="78" t="s">
        <v>96</v>
      </c>
      <c r="B9" s="33" t="s">
        <v>34</v>
      </c>
      <c r="C9" s="74" t="s">
        <v>62</v>
      </c>
      <c r="D9" s="73">
        <v>1</v>
      </c>
      <c r="E9" s="71" t="s">
        <v>63</v>
      </c>
      <c r="F9" s="76" t="s">
        <v>92</v>
      </c>
      <c r="G9" s="77" t="s">
        <v>92</v>
      </c>
      <c r="H9" s="35">
        <v>2</v>
      </c>
      <c r="I9" s="36">
        <f t="shared" ref="I9" si="5">H9*22000</f>
        <v>44000</v>
      </c>
      <c r="J9" s="35">
        <v>7</v>
      </c>
      <c r="K9" s="37">
        <f t="shared" si="0"/>
        <v>38500</v>
      </c>
      <c r="L9" s="38">
        <f t="shared" ref="L9" si="6">I9+K9</f>
        <v>82500</v>
      </c>
      <c r="M9" s="38">
        <f>I9+K9+22000</f>
        <v>104500</v>
      </c>
      <c r="N9" s="39">
        <v>3</v>
      </c>
      <c r="O9" s="37">
        <f t="shared" si="1"/>
        <v>16500</v>
      </c>
      <c r="P9" s="38">
        <f t="shared" ref="P9" si="7">SUM(O9)</f>
        <v>16500</v>
      </c>
      <c r="Q9" s="39">
        <v>3</v>
      </c>
      <c r="R9" s="34">
        <f>Q9*50000</f>
        <v>150000</v>
      </c>
      <c r="S9" s="34">
        <f>I9</f>
        <v>44000</v>
      </c>
      <c r="T9" s="34">
        <f>K9</f>
        <v>38500</v>
      </c>
      <c r="U9" s="40">
        <f t="shared" si="2"/>
        <v>232500</v>
      </c>
      <c r="V9" s="40">
        <f t="shared" ref="V9:V18" si="8">SUM(R9+S9+T9+22000)</f>
        <v>254500</v>
      </c>
      <c r="W9" s="79">
        <f t="shared" si="3"/>
        <v>150000</v>
      </c>
      <c r="X9" s="79">
        <f t="shared" si="4"/>
        <v>16500</v>
      </c>
      <c r="Y9" s="70">
        <f t="shared" ref="Y9:Y18" si="9">SUM(W9+X9)</f>
        <v>166500</v>
      </c>
      <c r="Z9" s="7"/>
    </row>
    <row r="10" spans="1:26" ht="54.95" hidden="1" customHeight="1">
      <c r="A10" s="78" t="s">
        <v>97</v>
      </c>
      <c r="B10" s="33" t="s">
        <v>34</v>
      </c>
      <c r="C10" s="72" t="s">
        <v>64</v>
      </c>
      <c r="D10" s="41">
        <v>1</v>
      </c>
      <c r="E10" s="71" t="s">
        <v>65</v>
      </c>
      <c r="F10" s="76" t="s">
        <v>92</v>
      </c>
      <c r="G10" s="77" t="s">
        <v>92</v>
      </c>
      <c r="H10" s="35">
        <v>3</v>
      </c>
      <c r="I10" s="36">
        <f>H10*22000</f>
        <v>66000</v>
      </c>
      <c r="J10" s="35">
        <v>10</v>
      </c>
      <c r="K10" s="37">
        <f t="shared" si="0"/>
        <v>55000</v>
      </c>
      <c r="L10" s="38">
        <f t="shared" ref="L10:L11" si="10">I10+K10</f>
        <v>121000</v>
      </c>
      <c r="M10" s="38">
        <f>I10+K10+22000</f>
        <v>143000</v>
      </c>
      <c r="N10" s="39">
        <v>4</v>
      </c>
      <c r="O10" s="37">
        <f t="shared" si="1"/>
        <v>22000</v>
      </c>
      <c r="P10" s="38">
        <f t="shared" ref="P10:P11" si="11">SUM(O10)</f>
        <v>22000</v>
      </c>
      <c r="Q10" s="39">
        <v>4</v>
      </c>
      <c r="R10" s="34">
        <f>Q10*50000</f>
        <v>200000</v>
      </c>
      <c r="S10" s="34">
        <f t="shared" ref="S10:S11" si="12">I10</f>
        <v>66000</v>
      </c>
      <c r="T10" s="34">
        <f t="shared" ref="T10:T11" si="13">K10</f>
        <v>55000</v>
      </c>
      <c r="U10" s="40">
        <f t="shared" si="2"/>
        <v>321000</v>
      </c>
      <c r="V10" s="40">
        <f t="shared" si="8"/>
        <v>343000</v>
      </c>
      <c r="W10" s="79">
        <f t="shared" si="3"/>
        <v>200000</v>
      </c>
      <c r="X10" s="79">
        <f t="shared" si="4"/>
        <v>22000</v>
      </c>
      <c r="Y10" s="70">
        <f t="shared" si="9"/>
        <v>222000</v>
      </c>
      <c r="Z10" s="7"/>
    </row>
    <row r="11" spans="1:26" ht="54.95" hidden="1" customHeight="1">
      <c r="A11" s="78" t="s">
        <v>98</v>
      </c>
      <c r="B11" s="33" t="s">
        <v>34</v>
      </c>
      <c r="C11" s="72" t="s">
        <v>66</v>
      </c>
      <c r="D11" s="71">
        <v>2</v>
      </c>
      <c r="E11" s="71" t="s">
        <v>65</v>
      </c>
      <c r="F11" s="76" t="s">
        <v>93</v>
      </c>
      <c r="G11" s="76" t="s">
        <v>112</v>
      </c>
      <c r="H11" s="35">
        <v>3</v>
      </c>
      <c r="I11" s="36">
        <f>H11*22000</f>
        <v>66000</v>
      </c>
      <c r="J11" s="35">
        <v>10</v>
      </c>
      <c r="K11" s="37">
        <f t="shared" si="0"/>
        <v>55000</v>
      </c>
      <c r="L11" s="38">
        <f t="shared" si="10"/>
        <v>121000</v>
      </c>
      <c r="M11" s="38">
        <f>I11+K11+22000</f>
        <v>143000</v>
      </c>
      <c r="N11" s="39">
        <v>4</v>
      </c>
      <c r="O11" s="37">
        <f t="shared" si="1"/>
        <v>22000</v>
      </c>
      <c r="P11" s="38">
        <f t="shared" si="11"/>
        <v>22000</v>
      </c>
      <c r="Q11" s="39">
        <v>4</v>
      </c>
      <c r="R11" s="34">
        <f>Q11*50000</f>
        <v>200000</v>
      </c>
      <c r="S11" s="34">
        <f t="shared" si="12"/>
        <v>66000</v>
      </c>
      <c r="T11" s="34">
        <f t="shared" si="13"/>
        <v>55000</v>
      </c>
      <c r="U11" s="40">
        <f t="shared" si="2"/>
        <v>321000</v>
      </c>
      <c r="V11" s="40">
        <f t="shared" si="8"/>
        <v>343000</v>
      </c>
      <c r="W11" s="79">
        <f t="shared" si="3"/>
        <v>200000</v>
      </c>
      <c r="X11" s="79">
        <f t="shared" si="4"/>
        <v>22000</v>
      </c>
      <c r="Y11" s="70">
        <f t="shared" si="9"/>
        <v>222000</v>
      </c>
      <c r="Z11" s="7"/>
    </row>
    <row r="12" spans="1:26" ht="54.95" hidden="1" customHeight="1">
      <c r="A12" s="78" t="s">
        <v>99</v>
      </c>
      <c r="B12" s="33" t="s">
        <v>34</v>
      </c>
      <c r="C12" s="72" t="s">
        <v>70</v>
      </c>
      <c r="D12" s="41">
        <v>1</v>
      </c>
      <c r="E12" s="71" t="s">
        <v>68</v>
      </c>
      <c r="F12" s="76" t="s">
        <v>92</v>
      </c>
      <c r="G12" s="77" t="s">
        <v>92</v>
      </c>
      <c r="H12" s="35">
        <v>0</v>
      </c>
      <c r="I12" s="36">
        <f t="shared" ref="I12" si="14">H12*22000</f>
        <v>0</v>
      </c>
      <c r="J12" s="35">
        <v>1</v>
      </c>
      <c r="K12" s="37">
        <f t="shared" si="0"/>
        <v>5500</v>
      </c>
      <c r="L12" s="38">
        <f t="shared" ref="L12" si="15">I12+K12</f>
        <v>5500</v>
      </c>
      <c r="M12" s="38">
        <f t="shared" ref="M12" si="16">I12+K12+22000</f>
        <v>27500</v>
      </c>
      <c r="N12" s="39">
        <v>1</v>
      </c>
      <c r="O12" s="37">
        <f t="shared" si="1"/>
        <v>5500</v>
      </c>
      <c r="P12" s="38">
        <f t="shared" ref="P12" si="17">SUM(O12)</f>
        <v>5500</v>
      </c>
      <c r="Q12" s="39">
        <v>1</v>
      </c>
      <c r="R12" s="34">
        <f t="shared" ref="R12:R18" si="18">Q12*50000</f>
        <v>50000</v>
      </c>
      <c r="S12" s="34">
        <f t="shared" ref="S12:S13" si="19">I12</f>
        <v>0</v>
      </c>
      <c r="T12" s="34">
        <f t="shared" ref="T12:T13" si="20">K12</f>
        <v>5500</v>
      </c>
      <c r="U12" s="40">
        <f t="shared" si="2"/>
        <v>55500</v>
      </c>
      <c r="V12" s="40">
        <f t="shared" si="8"/>
        <v>77500</v>
      </c>
      <c r="W12" s="79">
        <f t="shared" si="3"/>
        <v>50000</v>
      </c>
      <c r="X12" s="79">
        <f t="shared" si="4"/>
        <v>5500</v>
      </c>
      <c r="Y12" s="70">
        <f t="shared" si="9"/>
        <v>55500</v>
      </c>
      <c r="Z12" s="7"/>
    </row>
    <row r="13" spans="1:26" ht="54.95" hidden="1" customHeight="1">
      <c r="A13" s="78" t="s">
        <v>100</v>
      </c>
      <c r="B13" s="33" t="s">
        <v>34</v>
      </c>
      <c r="C13" s="72" t="s">
        <v>71</v>
      </c>
      <c r="D13" s="41">
        <v>1</v>
      </c>
      <c r="E13" s="71" t="s">
        <v>72</v>
      </c>
      <c r="F13" s="76" t="s">
        <v>92</v>
      </c>
      <c r="G13" s="81" t="s">
        <v>92</v>
      </c>
      <c r="H13" s="35">
        <v>2</v>
      </c>
      <c r="I13" s="36">
        <f t="shared" ref="I13" si="21">H13*22000</f>
        <v>44000</v>
      </c>
      <c r="J13" s="35">
        <v>7</v>
      </c>
      <c r="K13" s="37">
        <f t="shared" si="0"/>
        <v>38500</v>
      </c>
      <c r="L13" s="38">
        <f t="shared" ref="L13" si="22">I13+K13</f>
        <v>82500</v>
      </c>
      <c r="M13" s="38">
        <f>I13+K13+22000</f>
        <v>104500</v>
      </c>
      <c r="N13" s="39">
        <v>3</v>
      </c>
      <c r="O13" s="37">
        <f t="shared" si="1"/>
        <v>16500</v>
      </c>
      <c r="P13" s="38">
        <f t="shared" ref="P13" si="23">SUM(O13)</f>
        <v>16500</v>
      </c>
      <c r="Q13" s="39">
        <v>3</v>
      </c>
      <c r="R13" s="34">
        <f t="shared" si="18"/>
        <v>150000</v>
      </c>
      <c r="S13" s="34">
        <f t="shared" si="19"/>
        <v>44000</v>
      </c>
      <c r="T13" s="34">
        <f t="shared" si="20"/>
        <v>38500</v>
      </c>
      <c r="U13" s="40">
        <f t="shared" si="2"/>
        <v>232500</v>
      </c>
      <c r="V13" s="40">
        <f t="shared" si="8"/>
        <v>254500</v>
      </c>
      <c r="W13" s="79">
        <f t="shared" si="3"/>
        <v>150000</v>
      </c>
      <c r="X13" s="79">
        <f t="shared" si="4"/>
        <v>16500</v>
      </c>
      <c r="Y13" s="70">
        <f t="shared" si="9"/>
        <v>166500</v>
      </c>
      <c r="Z13" s="7"/>
    </row>
    <row r="14" spans="1:26" ht="54.95" hidden="1" customHeight="1">
      <c r="A14" s="78" t="s">
        <v>101</v>
      </c>
      <c r="B14" s="33" t="s">
        <v>34</v>
      </c>
      <c r="C14" s="72" t="s">
        <v>79</v>
      </c>
      <c r="D14" s="71">
        <v>4</v>
      </c>
      <c r="E14" s="71" t="s">
        <v>80</v>
      </c>
      <c r="F14" s="76" t="s">
        <v>92</v>
      </c>
      <c r="G14" s="80" t="s">
        <v>92</v>
      </c>
      <c r="H14" s="35">
        <v>3</v>
      </c>
      <c r="I14" s="36">
        <f>H14*22000</f>
        <v>66000</v>
      </c>
      <c r="J14" s="35">
        <v>10</v>
      </c>
      <c r="K14" s="37">
        <f t="shared" ref="K14:K16" si="24">J14*5500</f>
        <v>55000</v>
      </c>
      <c r="L14" s="38">
        <f t="shared" ref="L14" si="25">I14+K14</f>
        <v>121000</v>
      </c>
      <c r="M14" s="38">
        <f>I14+K14+22000</f>
        <v>143000</v>
      </c>
      <c r="N14" s="39">
        <v>4</v>
      </c>
      <c r="O14" s="37">
        <f t="shared" ref="O14:O16" si="26">N14*5500</f>
        <v>22000</v>
      </c>
      <c r="P14" s="38">
        <f t="shared" ref="P14" si="27">SUM(O14)</f>
        <v>22000</v>
      </c>
      <c r="Q14" s="39">
        <v>4</v>
      </c>
      <c r="R14" s="34">
        <f>Q14*50000</f>
        <v>200000</v>
      </c>
      <c r="S14" s="34">
        <f t="shared" ref="S14" si="28">I14</f>
        <v>66000</v>
      </c>
      <c r="T14" s="34">
        <f t="shared" ref="T14" si="29">K14</f>
        <v>55000</v>
      </c>
      <c r="U14" s="40">
        <f t="shared" ref="U14:U16" si="30">SUM(R14+S14+T14)</f>
        <v>321000</v>
      </c>
      <c r="V14" s="40">
        <f t="shared" ref="V14:V16" si="31">SUM(R14+S14+T14+22000)</f>
        <v>343000</v>
      </c>
      <c r="W14" s="79">
        <f t="shared" ref="W14:W17" si="32">R14</f>
        <v>200000</v>
      </c>
      <c r="X14" s="79">
        <f t="shared" ref="X14:X17" si="33">O14</f>
        <v>22000</v>
      </c>
      <c r="Y14" s="70">
        <f t="shared" ref="Y14:Y17" si="34">SUM(W14+X14)</f>
        <v>222000</v>
      </c>
      <c r="Z14" s="7"/>
    </row>
    <row r="15" spans="1:26" ht="54.95" hidden="1" customHeight="1">
      <c r="A15" s="78" t="s">
        <v>102</v>
      </c>
      <c r="B15" s="33" t="s">
        <v>34</v>
      </c>
      <c r="C15" s="72" t="s">
        <v>81</v>
      </c>
      <c r="D15" s="41">
        <v>1</v>
      </c>
      <c r="E15" s="71" t="s">
        <v>82</v>
      </c>
      <c r="F15" s="76" t="s">
        <v>92</v>
      </c>
      <c r="G15" s="80" t="s">
        <v>92</v>
      </c>
      <c r="H15" s="35">
        <v>2</v>
      </c>
      <c r="I15" s="36">
        <f>H15*22000</f>
        <v>44000</v>
      </c>
      <c r="J15" s="35">
        <v>7</v>
      </c>
      <c r="K15" s="37">
        <f t="shared" si="24"/>
        <v>38500</v>
      </c>
      <c r="L15" s="38">
        <f>I15+K15</f>
        <v>82500</v>
      </c>
      <c r="M15" s="38">
        <f t="shared" ref="M15:M18" si="35">I15+K15+22000</f>
        <v>104500</v>
      </c>
      <c r="N15" s="39">
        <v>3</v>
      </c>
      <c r="O15" s="37">
        <f t="shared" si="26"/>
        <v>16500</v>
      </c>
      <c r="P15" s="38">
        <f>SUM(O15)</f>
        <v>16500</v>
      </c>
      <c r="Q15" s="39">
        <v>3</v>
      </c>
      <c r="R15" s="34">
        <f>Q15*50000</f>
        <v>150000</v>
      </c>
      <c r="S15" s="34">
        <f>I15</f>
        <v>44000</v>
      </c>
      <c r="T15" s="34">
        <f>K15</f>
        <v>38500</v>
      </c>
      <c r="U15" s="40">
        <f t="shared" si="30"/>
        <v>232500</v>
      </c>
      <c r="V15" s="40">
        <f t="shared" si="31"/>
        <v>254500</v>
      </c>
      <c r="W15" s="79">
        <f t="shared" si="32"/>
        <v>150000</v>
      </c>
      <c r="X15" s="79">
        <f t="shared" si="33"/>
        <v>16500</v>
      </c>
      <c r="Y15" s="70">
        <f t="shared" si="34"/>
        <v>166500</v>
      </c>
      <c r="Z15" s="7"/>
    </row>
    <row r="16" spans="1:26" ht="54.95" hidden="1" customHeight="1">
      <c r="A16" s="78" t="s">
        <v>103</v>
      </c>
      <c r="B16" s="33" t="s">
        <v>34</v>
      </c>
      <c r="C16" s="72" t="s">
        <v>83</v>
      </c>
      <c r="D16" s="41">
        <v>2</v>
      </c>
      <c r="E16" s="71" t="s">
        <v>84</v>
      </c>
      <c r="F16" s="76" t="s">
        <v>92</v>
      </c>
      <c r="G16" s="80" t="s">
        <v>92</v>
      </c>
      <c r="H16" s="35">
        <v>4</v>
      </c>
      <c r="I16" s="36">
        <f t="shared" ref="I16:I17" si="36">H16*22000</f>
        <v>88000</v>
      </c>
      <c r="J16" s="35">
        <v>13</v>
      </c>
      <c r="K16" s="37">
        <f t="shared" si="24"/>
        <v>71500</v>
      </c>
      <c r="L16" s="38">
        <f t="shared" ref="L16" si="37">I16+K16</f>
        <v>159500</v>
      </c>
      <c r="M16" s="38">
        <f t="shared" si="35"/>
        <v>181500</v>
      </c>
      <c r="N16" s="39">
        <v>5</v>
      </c>
      <c r="O16" s="37">
        <f t="shared" si="26"/>
        <v>27500</v>
      </c>
      <c r="P16" s="38">
        <f t="shared" ref="P16" si="38">SUM(O16)</f>
        <v>27500</v>
      </c>
      <c r="Q16" s="39">
        <v>5</v>
      </c>
      <c r="R16" s="34">
        <f t="shared" ref="R16" si="39">Q16*50000</f>
        <v>250000</v>
      </c>
      <c r="S16" s="34">
        <f t="shared" ref="S16" si="40">I16</f>
        <v>88000</v>
      </c>
      <c r="T16" s="34">
        <f t="shared" ref="T16" si="41">K16</f>
        <v>71500</v>
      </c>
      <c r="U16" s="40">
        <f t="shared" si="30"/>
        <v>409500</v>
      </c>
      <c r="V16" s="40">
        <f t="shared" si="31"/>
        <v>431500</v>
      </c>
      <c r="W16" s="79">
        <f t="shared" si="32"/>
        <v>250000</v>
      </c>
      <c r="X16" s="79">
        <f t="shared" si="33"/>
        <v>27500</v>
      </c>
      <c r="Y16" s="70">
        <f t="shared" si="34"/>
        <v>277500</v>
      </c>
      <c r="Z16" s="7"/>
    </row>
    <row r="17" spans="1:26" ht="54.95" hidden="1" customHeight="1">
      <c r="A17" s="78" t="s">
        <v>104</v>
      </c>
      <c r="B17" s="33" t="s">
        <v>34</v>
      </c>
      <c r="C17" s="74" t="s">
        <v>90</v>
      </c>
      <c r="D17" s="41">
        <v>2</v>
      </c>
      <c r="E17" s="71" t="s">
        <v>89</v>
      </c>
      <c r="F17" s="76" t="s">
        <v>92</v>
      </c>
      <c r="G17" s="80" t="s">
        <v>92</v>
      </c>
      <c r="H17" s="35">
        <v>2</v>
      </c>
      <c r="I17" s="36">
        <f t="shared" si="36"/>
        <v>44000</v>
      </c>
      <c r="J17" s="35">
        <v>7</v>
      </c>
      <c r="K17" s="37">
        <f>J17*5500</f>
        <v>38500</v>
      </c>
      <c r="L17" s="38">
        <f>I17+K17</f>
        <v>82500</v>
      </c>
      <c r="M17" s="38">
        <f t="shared" si="35"/>
        <v>104500</v>
      </c>
      <c r="N17" s="39">
        <v>3</v>
      </c>
      <c r="O17" s="37">
        <f>N17*5500</f>
        <v>16500</v>
      </c>
      <c r="P17" s="38">
        <f>SUM(O17)</f>
        <v>16500</v>
      </c>
      <c r="Q17" s="39">
        <v>3</v>
      </c>
      <c r="R17" s="34">
        <f>Q17*50000</f>
        <v>150000</v>
      </c>
      <c r="S17" s="34">
        <f>I17</f>
        <v>44000</v>
      </c>
      <c r="T17" s="34">
        <f>K17</f>
        <v>38500</v>
      </c>
      <c r="U17" s="40">
        <f t="shared" ref="U17" si="42">SUM(R17+S17+T17)</f>
        <v>232500</v>
      </c>
      <c r="V17" s="40">
        <f>SUM(R17+S17+T17+22000)</f>
        <v>254500</v>
      </c>
      <c r="W17" s="79">
        <f t="shared" si="32"/>
        <v>150000</v>
      </c>
      <c r="X17" s="79">
        <f t="shared" si="33"/>
        <v>16500</v>
      </c>
      <c r="Y17" s="70">
        <f t="shared" si="34"/>
        <v>166500</v>
      </c>
      <c r="Z17" s="7"/>
    </row>
    <row r="18" spans="1:26" ht="54.95" hidden="1" customHeight="1">
      <c r="A18" s="78" t="s">
        <v>105</v>
      </c>
      <c r="B18" s="33" t="s">
        <v>34</v>
      </c>
      <c r="C18" s="74" t="s">
        <v>87</v>
      </c>
      <c r="D18" s="75">
        <v>1</v>
      </c>
      <c r="E18" s="71" t="s">
        <v>86</v>
      </c>
      <c r="F18" s="76" t="s">
        <v>94</v>
      </c>
      <c r="G18" s="76" t="s">
        <v>92</v>
      </c>
      <c r="H18" s="35">
        <v>3</v>
      </c>
      <c r="I18" s="36">
        <f t="shared" ref="I18" si="43">H18*22000</f>
        <v>66000</v>
      </c>
      <c r="J18" s="35">
        <v>10</v>
      </c>
      <c r="K18" s="37">
        <f t="shared" si="0"/>
        <v>55000</v>
      </c>
      <c r="L18" s="38">
        <f t="shared" ref="L18" si="44">I18+K18</f>
        <v>121000</v>
      </c>
      <c r="M18" s="38">
        <f t="shared" si="35"/>
        <v>143000</v>
      </c>
      <c r="N18" s="39">
        <v>4</v>
      </c>
      <c r="O18" s="37">
        <f t="shared" si="1"/>
        <v>22000</v>
      </c>
      <c r="P18" s="38">
        <f t="shared" ref="P18" si="45">SUM(O18)</f>
        <v>22000</v>
      </c>
      <c r="Q18" s="39">
        <v>4</v>
      </c>
      <c r="R18" s="34">
        <f t="shared" si="18"/>
        <v>200000</v>
      </c>
      <c r="S18" s="34">
        <f t="shared" ref="S18" si="46">I18</f>
        <v>66000</v>
      </c>
      <c r="T18" s="34">
        <f t="shared" ref="T18" si="47">K18</f>
        <v>55000</v>
      </c>
      <c r="U18" s="40">
        <f t="shared" si="2"/>
        <v>321000</v>
      </c>
      <c r="V18" s="40">
        <f t="shared" si="8"/>
        <v>343000</v>
      </c>
      <c r="W18" s="79">
        <f t="shared" si="3"/>
        <v>200000</v>
      </c>
      <c r="X18" s="79">
        <f t="shared" si="4"/>
        <v>22000</v>
      </c>
      <c r="Y18" s="70">
        <f t="shared" si="9"/>
        <v>222000</v>
      </c>
      <c r="Z18" s="7"/>
    </row>
    <row r="19" spans="1:26" ht="54.95" hidden="1" customHeight="1">
      <c r="A19" s="78" t="s">
        <v>106</v>
      </c>
      <c r="B19" s="33" t="s">
        <v>34</v>
      </c>
      <c r="C19" s="74" t="s">
        <v>88</v>
      </c>
      <c r="D19" s="41">
        <v>2</v>
      </c>
      <c r="E19" s="71" t="s">
        <v>89</v>
      </c>
      <c r="F19" s="76" t="s">
        <v>92</v>
      </c>
      <c r="G19" s="80" t="s">
        <v>92</v>
      </c>
      <c r="H19" s="35">
        <v>2</v>
      </c>
      <c r="I19" s="36">
        <f>H19*22000</f>
        <v>44000</v>
      </c>
      <c r="J19" s="35">
        <v>7</v>
      </c>
      <c r="K19" s="37">
        <f t="shared" ref="K19:K26" si="48">J19*5500</f>
        <v>38500</v>
      </c>
      <c r="L19" s="38">
        <f t="shared" ref="L19:L26" si="49">I19+K19</f>
        <v>82500</v>
      </c>
      <c r="M19" s="38">
        <f t="shared" ref="M19:M20" si="50">I19+K19+22000</f>
        <v>104500</v>
      </c>
      <c r="N19" s="39">
        <v>3</v>
      </c>
      <c r="O19" s="37">
        <f t="shared" ref="O19:O26" si="51">N19*5500</f>
        <v>16500</v>
      </c>
      <c r="P19" s="38">
        <f t="shared" ref="P19:P26" si="52">SUM(O19)</f>
        <v>16500</v>
      </c>
      <c r="Q19" s="39">
        <v>3</v>
      </c>
      <c r="R19" s="34">
        <f t="shared" ref="R19:R26" si="53">Q19*50000</f>
        <v>150000</v>
      </c>
      <c r="S19" s="34">
        <f t="shared" ref="S19:S26" si="54">I19</f>
        <v>44000</v>
      </c>
      <c r="T19" s="34">
        <f t="shared" ref="T19:T26" si="55">K19</f>
        <v>38500</v>
      </c>
      <c r="U19" s="40">
        <f t="shared" ref="U19:U26" si="56">SUM(R19+S19+T19)</f>
        <v>232500</v>
      </c>
      <c r="V19" s="40">
        <f>SUM(R19+S19+T19+22000)</f>
        <v>254500</v>
      </c>
      <c r="W19" s="79">
        <f t="shared" ref="W19:W26" si="57">R19</f>
        <v>150000</v>
      </c>
      <c r="X19" s="79">
        <f t="shared" ref="X19:X26" si="58">O19</f>
        <v>16500</v>
      </c>
      <c r="Y19" s="70">
        <f t="shared" ref="Y19:Y26" si="59">SUM(W19+X19)</f>
        <v>166500</v>
      </c>
      <c r="Z19" s="7"/>
    </row>
    <row r="20" spans="1:26" ht="54.95" hidden="1" customHeight="1">
      <c r="A20" s="78" t="s">
        <v>107</v>
      </c>
      <c r="B20" s="33" t="s">
        <v>34</v>
      </c>
      <c r="C20" s="74" t="s">
        <v>113</v>
      </c>
      <c r="D20" s="41">
        <v>2</v>
      </c>
      <c r="E20" s="71" t="s">
        <v>84</v>
      </c>
      <c r="F20" s="76" t="s">
        <v>114</v>
      </c>
      <c r="G20" s="76" t="s">
        <v>121</v>
      </c>
      <c r="H20" s="35">
        <v>4</v>
      </c>
      <c r="I20" s="36">
        <f>H20*22000</f>
        <v>88000</v>
      </c>
      <c r="J20" s="35">
        <v>12</v>
      </c>
      <c r="K20" s="37">
        <f t="shared" si="48"/>
        <v>66000</v>
      </c>
      <c r="L20" s="38">
        <f t="shared" si="49"/>
        <v>154000</v>
      </c>
      <c r="M20" s="38">
        <f t="shared" si="50"/>
        <v>176000</v>
      </c>
      <c r="N20" s="39">
        <v>4</v>
      </c>
      <c r="O20" s="37">
        <f t="shared" si="51"/>
        <v>22000</v>
      </c>
      <c r="P20" s="38">
        <f t="shared" si="52"/>
        <v>22000</v>
      </c>
      <c r="Q20" s="39">
        <v>5</v>
      </c>
      <c r="R20" s="34">
        <f t="shared" si="53"/>
        <v>250000</v>
      </c>
      <c r="S20" s="34">
        <f t="shared" si="54"/>
        <v>88000</v>
      </c>
      <c r="T20" s="34">
        <f t="shared" si="55"/>
        <v>66000</v>
      </c>
      <c r="U20" s="40">
        <f t="shared" si="56"/>
        <v>404000</v>
      </c>
      <c r="V20" s="40">
        <f>SUM(R20+S20+T20+22000)</f>
        <v>426000</v>
      </c>
      <c r="W20" s="79">
        <f t="shared" si="57"/>
        <v>250000</v>
      </c>
      <c r="X20" s="79">
        <f t="shared" si="58"/>
        <v>22000</v>
      </c>
      <c r="Y20" s="70">
        <f t="shared" si="59"/>
        <v>272000</v>
      </c>
      <c r="Z20" s="7"/>
    </row>
    <row r="21" spans="1:26" ht="54.95" customHeight="1">
      <c r="A21" s="78" t="s">
        <v>108</v>
      </c>
      <c r="B21" s="33" t="s">
        <v>34</v>
      </c>
      <c r="C21" s="74" t="s">
        <v>115</v>
      </c>
      <c r="D21" s="41">
        <v>1</v>
      </c>
      <c r="E21" s="71" t="s">
        <v>116</v>
      </c>
      <c r="F21" s="76" t="s">
        <v>117</v>
      </c>
      <c r="G21" s="76" t="s">
        <v>92</v>
      </c>
      <c r="H21" s="35">
        <v>4</v>
      </c>
      <c r="I21" s="36">
        <f>H21*22000</f>
        <v>88000</v>
      </c>
      <c r="J21" s="35">
        <v>13</v>
      </c>
      <c r="K21" s="37">
        <f t="shared" si="48"/>
        <v>71500</v>
      </c>
      <c r="L21" s="38">
        <f t="shared" si="49"/>
        <v>159500</v>
      </c>
      <c r="M21" s="38">
        <f>I21+K21+22000</f>
        <v>181500</v>
      </c>
      <c r="N21" s="39">
        <v>5</v>
      </c>
      <c r="O21" s="37">
        <f t="shared" si="51"/>
        <v>27500</v>
      </c>
      <c r="P21" s="38">
        <f t="shared" si="52"/>
        <v>27500</v>
      </c>
      <c r="Q21" s="39">
        <v>5</v>
      </c>
      <c r="R21" s="34"/>
      <c r="S21" s="34"/>
      <c r="T21" s="34"/>
      <c r="U21" s="40"/>
      <c r="V21" s="40"/>
      <c r="W21" s="79"/>
      <c r="X21" s="79"/>
      <c r="Y21" s="70"/>
      <c r="Z21" s="7"/>
    </row>
    <row r="22" spans="1:26" ht="54.95" hidden="1" customHeight="1">
      <c r="A22" s="78" t="s">
        <v>109</v>
      </c>
      <c r="B22" s="33" t="s">
        <v>69</v>
      </c>
      <c r="C22" s="72" t="s">
        <v>67</v>
      </c>
      <c r="D22" s="41">
        <v>2</v>
      </c>
      <c r="E22" s="71" t="s">
        <v>68</v>
      </c>
      <c r="F22" s="76" t="s">
        <v>92</v>
      </c>
      <c r="G22" s="76" t="s">
        <v>92</v>
      </c>
      <c r="H22" s="35">
        <v>0</v>
      </c>
      <c r="I22" s="36">
        <f>H22*22000</f>
        <v>0</v>
      </c>
      <c r="J22" s="35">
        <v>0</v>
      </c>
      <c r="K22" s="37">
        <f t="shared" si="48"/>
        <v>0</v>
      </c>
      <c r="L22" s="38">
        <f t="shared" si="49"/>
        <v>0</v>
      </c>
      <c r="M22" s="38">
        <f>I22+K22+0</f>
        <v>0</v>
      </c>
      <c r="N22" s="39">
        <v>0</v>
      </c>
      <c r="O22" s="37">
        <f t="shared" si="51"/>
        <v>0</v>
      </c>
      <c r="P22" s="38">
        <f t="shared" si="52"/>
        <v>0</v>
      </c>
      <c r="Q22" s="39">
        <v>1</v>
      </c>
      <c r="R22" s="34">
        <f t="shared" si="53"/>
        <v>50000</v>
      </c>
      <c r="S22" s="34">
        <f t="shared" si="54"/>
        <v>0</v>
      </c>
      <c r="T22" s="34">
        <f t="shared" si="55"/>
        <v>0</v>
      </c>
      <c r="U22" s="40">
        <f t="shared" si="56"/>
        <v>50000</v>
      </c>
      <c r="V22" s="40">
        <f>SUM(R22+S22+T22+0)</f>
        <v>50000</v>
      </c>
      <c r="W22" s="79">
        <f t="shared" si="57"/>
        <v>50000</v>
      </c>
      <c r="X22" s="79">
        <f t="shared" si="58"/>
        <v>0</v>
      </c>
      <c r="Y22" s="70">
        <f t="shared" si="59"/>
        <v>50000</v>
      </c>
      <c r="Z22" s="7"/>
    </row>
    <row r="23" spans="1:26" ht="57" hidden="1" customHeight="1">
      <c r="A23" s="78" t="s">
        <v>110</v>
      </c>
      <c r="B23" s="33" t="s">
        <v>53</v>
      </c>
      <c r="C23" s="72" t="s">
        <v>73</v>
      </c>
      <c r="D23" s="41">
        <v>1</v>
      </c>
      <c r="E23" s="71" t="s">
        <v>74</v>
      </c>
      <c r="F23" s="77" t="s">
        <v>92</v>
      </c>
      <c r="G23" s="82" t="s">
        <v>92</v>
      </c>
      <c r="H23" s="35">
        <v>0</v>
      </c>
      <c r="I23" s="36">
        <f>H23*22000</f>
        <v>0</v>
      </c>
      <c r="J23" s="35">
        <v>0</v>
      </c>
      <c r="K23" s="37">
        <f t="shared" si="48"/>
        <v>0</v>
      </c>
      <c r="L23" s="38">
        <f t="shared" si="49"/>
        <v>0</v>
      </c>
      <c r="M23" s="38">
        <f>I23+K23+0</f>
        <v>0</v>
      </c>
      <c r="N23" s="39">
        <v>0</v>
      </c>
      <c r="O23" s="37">
        <f t="shared" si="51"/>
        <v>0</v>
      </c>
      <c r="P23" s="38">
        <f t="shared" si="52"/>
        <v>0</v>
      </c>
      <c r="Q23" s="39">
        <v>1</v>
      </c>
      <c r="R23" s="34">
        <f t="shared" si="53"/>
        <v>50000</v>
      </c>
      <c r="S23" s="34">
        <f t="shared" si="54"/>
        <v>0</v>
      </c>
      <c r="T23" s="34">
        <f t="shared" si="55"/>
        <v>0</v>
      </c>
      <c r="U23" s="40">
        <f t="shared" si="56"/>
        <v>50000</v>
      </c>
      <c r="V23" s="40">
        <f>SUM(R23+S23+T23+0)</f>
        <v>50000</v>
      </c>
      <c r="W23" s="79">
        <f t="shared" si="57"/>
        <v>50000</v>
      </c>
      <c r="X23" s="79">
        <f t="shared" si="58"/>
        <v>0</v>
      </c>
      <c r="Y23" s="70">
        <f t="shared" si="59"/>
        <v>50000</v>
      </c>
      <c r="Z23" s="7"/>
    </row>
    <row r="24" spans="1:26" ht="54.95" hidden="1" customHeight="1">
      <c r="A24" s="78" t="s">
        <v>111</v>
      </c>
      <c r="B24" s="33" t="s">
        <v>69</v>
      </c>
      <c r="C24" s="74" t="s">
        <v>75</v>
      </c>
      <c r="D24" s="83">
        <v>1</v>
      </c>
      <c r="E24" s="71" t="s">
        <v>76</v>
      </c>
      <c r="F24" s="76" t="s">
        <v>92</v>
      </c>
      <c r="G24" s="77" t="s">
        <v>92</v>
      </c>
      <c r="H24" s="35">
        <v>0</v>
      </c>
      <c r="I24" s="36">
        <f t="shared" ref="I24" si="60">H24*22000</f>
        <v>0</v>
      </c>
      <c r="J24" s="35">
        <v>0</v>
      </c>
      <c r="K24" s="37">
        <f t="shared" si="48"/>
        <v>0</v>
      </c>
      <c r="L24" s="38">
        <f t="shared" si="49"/>
        <v>0</v>
      </c>
      <c r="M24" s="38">
        <f>I24+K24+0</f>
        <v>0</v>
      </c>
      <c r="N24" s="39">
        <v>0</v>
      </c>
      <c r="O24" s="37">
        <f t="shared" si="51"/>
        <v>0</v>
      </c>
      <c r="P24" s="38">
        <f t="shared" si="52"/>
        <v>0</v>
      </c>
      <c r="Q24" s="39">
        <v>4</v>
      </c>
      <c r="R24" s="34">
        <f t="shared" si="53"/>
        <v>200000</v>
      </c>
      <c r="S24" s="34">
        <f t="shared" si="54"/>
        <v>0</v>
      </c>
      <c r="T24" s="34">
        <f t="shared" si="55"/>
        <v>0</v>
      </c>
      <c r="U24" s="40">
        <f t="shared" si="56"/>
        <v>200000</v>
      </c>
      <c r="V24" s="40">
        <f>SUM(R24+S24+T24+0)</f>
        <v>200000</v>
      </c>
      <c r="W24" s="79">
        <f t="shared" si="57"/>
        <v>200000</v>
      </c>
      <c r="X24" s="79">
        <f t="shared" si="58"/>
        <v>0</v>
      </c>
      <c r="Y24" s="70">
        <f t="shared" si="59"/>
        <v>200000</v>
      </c>
      <c r="Z24" s="7"/>
    </row>
    <row r="25" spans="1:26" ht="54.95" hidden="1" customHeight="1">
      <c r="A25" s="78" t="s">
        <v>118</v>
      </c>
      <c r="B25" s="33" t="s">
        <v>53</v>
      </c>
      <c r="C25" s="72" t="s">
        <v>77</v>
      </c>
      <c r="D25" s="41">
        <v>1</v>
      </c>
      <c r="E25" s="71" t="s">
        <v>78</v>
      </c>
      <c r="F25" s="76" t="s">
        <v>92</v>
      </c>
      <c r="G25" s="77" t="s">
        <v>92</v>
      </c>
      <c r="H25" s="35">
        <v>0</v>
      </c>
      <c r="I25" s="36">
        <f>H25*22000</f>
        <v>0</v>
      </c>
      <c r="J25" s="35">
        <v>0</v>
      </c>
      <c r="K25" s="37">
        <f t="shared" si="48"/>
        <v>0</v>
      </c>
      <c r="L25" s="38">
        <f t="shared" si="49"/>
        <v>0</v>
      </c>
      <c r="M25" s="38">
        <f>I25+K25+0</f>
        <v>0</v>
      </c>
      <c r="N25" s="39">
        <v>0</v>
      </c>
      <c r="O25" s="37">
        <f t="shared" si="51"/>
        <v>0</v>
      </c>
      <c r="P25" s="38">
        <f t="shared" si="52"/>
        <v>0</v>
      </c>
      <c r="Q25" s="39">
        <v>1</v>
      </c>
      <c r="R25" s="34">
        <f t="shared" si="53"/>
        <v>50000</v>
      </c>
      <c r="S25" s="34">
        <f t="shared" si="54"/>
        <v>0</v>
      </c>
      <c r="T25" s="34">
        <f t="shared" si="55"/>
        <v>0</v>
      </c>
      <c r="U25" s="40">
        <f t="shared" si="56"/>
        <v>50000</v>
      </c>
      <c r="V25" s="40">
        <f>SUM(R25+S25+T25+0)</f>
        <v>50000</v>
      </c>
      <c r="W25" s="79">
        <f t="shared" si="57"/>
        <v>50000</v>
      </c>
      <c r="X25" s="79">
        <f t="shared" si="58"/>
        <v>0</v>
      </c>
      <c r="Y25" s="70">
        <f t="shared" si="59"/>
        <v>50000</v>
      </c>
      <c r="Z25" s="7"/>
    </row>
    <row r="26" spans="1:26" ht="54.95" hidden="1" customHeight="1">
      <c r="A26" s="78" t="s">
        <v>119</v>
      </c>
      <c r="B26" s="33" t="s">
        <v>69</v>
      </c>
      <c r="C26" s="72" t="s">
        <v>85</v>
      </c>
      <c r="D26" s="41">
        <v>1</v>
      </c>
      <c r="E26" s="71" t="s">
        <v>86</v>
      </c>
      <c r="F26" s="76" t="s">
        <v>92</v>
      </c>
      <c r="G26" s="81" t="s">
        <v>92</v>
      </c>
      <c r="H26" s="35">
        <v>0</v>
      </c>
      <c r="I26" s="36">
        <f>H26*22000</f>
        <v>0</v>
      </c>
      <c r="J26" s="35">
        <v>0</v>
      </c>
      <c r="K26" s="37">
        <f t="shared" si="48"/>
        <v>0</v>
      </c>
      <c r="L26" s="38">
        <f t="shared" si="49"/>
        <v>0</v>
      </c>
      <c r="M26" s="38">
        <f>I26+K26+0</f>
        <v>0</v>
      </c>
      <c r="N26" s="39">
        <v>0</v>
      </c>
      <c r="O26" s="37">
        <f t="shared" si="51"/>
        <v>0</v>
      </c>
      <c r="P26" s="38">
        <f t="shared" si="52"/>
        <v>0</v>
      </c>
      <c r="Q26" s="39">
        <v>4</v>
      </c>
      <c r="R26" s="34">
        <f t="shared" si="53"/>
        <v>200000</v>
      </c>
      <c r="S26" s="34">
        <f t="shared" si="54"/>
        <v>0</v>
      </c>
      <c r="T26" s="34">
        <f t="shared" si="55"/>
        <v>0</v>
      </c>
      <c r="U26" s="40">
        <f t="shared" si="56"/>
        <v>200000</v>
      </c>
      <c r="V26" s="40">
        <f>SUM(R26+S26+T26+0)</f>
        <v>200000</v>
      </c>
      <c r="W26" s="79">
        <f t="shared" si="57"/>
        <v>200000</v>
      </c>
      <c r="X26" s="79">
        <f t="shared" si="58"/>
        <v>0</v>
      </c>
      <c r="Y26" s="70">
        <f t="shared" si="59"/>
        <v>200000</v>
      </c>
      <c r="Z26" s="7"/>
    </row>
    <row r="27" spans="1:26" hidden="1"/>
    <row r="28" spans="1:26" ht="31.5" customHeight="1">
      <c r="A28" s="42"/>
      <c r="B28" s="42"/>
      <c r="C28" s="43"/>
      <c r="D28" s="66"/>
      <c r="E28" s="66"/>
      <c r="F28" s="44"/>
      <c r="G28" s="44"/>
      <c r="H28" s="67"/>
      <c r="I28" s="46"/>
      <c r="J28" s="67"/>
      <c r="K28" s="47"/>
      <c r="L28" s="57"/>
      <c r="M28" s="57"/>
      <c r="N28" s="43"/>
      <c r="O28" s="47"/>
      <c r="P28" s="57"/>
      <c r="Q28" s="43"/>
      <c r="R28" s="45"/>
      <c r="S28" s="45"/>
      <c r="T28" s="45"/>
      <c r="U28" s="68"/>
      <c r="V28" s="68"/>
      <c r="W28" s="45"/>
      <c r="X28" s="45"/>
      <c r="Y28" s="68"/>
      <c r="Z28" s="7"/>
    </row>
    <row r="29" spans="1:26" s="60" customFormat="1" ht="30" customHeight="1">
      <c r="A29" s="61" t="s">
        <v>52</v>
      </c>
      <c r="B29" s="61"/>
      <c r="C29" s="61"/>
      <c r="D29" s="61"/>
      <c r="E29" s="62"/>
      <c r="F29" s="61"/>
      <c r="G29" s="61"/>
      <c r="H29" s="61"/>
      <c r="I29" s="61"/>
      <c r="J29" s="61"/>
      <c r="K29" s="48"/>
      <c r="L29" s="48"/>
      <c r="M29" s="49"/>
      <c r="N29" s="49"/>
      <c r="O29" s="50"/>
      <c r="P29" s="51"/>
      <c r="Q29" s="51"/>
      <c r="R29" s="52"/>
      <c r="S29" s="50"/>
      <c r="T29" s="51"/>
      <c r="U29" s="50"/>
      <c r="V29" s="49"/>
      <c r="W29" s="50"/>
      <c r="X29" s="53"/>
      <c r="Y29" s="53"/>
      <c r="Z29" s="58"/>
    </row>
    <row r="30" spans="1:26" s="8" customFormat="1" ht="30" customHeight="1">
      <c r="A30" s="63" t="s">
        <v>46</v>
      </c>
      <c r="B30" s="63"/>
      <c r="C30" s="6"/>
      <c r="D30" s="6"/>
      <c r="E30" s="6"/>
      <c r="F30" s="6"/>
      <c r="G30" s="6"/>
      <c r="H30" s="6"/>
      <c r="I30" s="64"/>
      <c r="J30" s="64"/>
      <c r="K30" s="46"/>
      <c r="L30" s="46"/>
      <c r="M30" s="54"/>
      <c r="N30" s="54"/>
      <c r="O30" s="55"/>
      <c r="P30" s="54"/>
      <c r="Q30" s="54"/>
      <c r="R30" s="56"/>
      <c r="S30" s="55"/>
      <c r="T30" s="55"/>
      <c r="U30" s="55"/>
      <c r="V30" s="54"/>
      <c r="W30" s="55"/>
      <c r="X30" s="47"/>
      <c r="Y30" s="57"/>
      <c r="Z30" s="10"/>
    </row>
    <row r="31" spans="1:26" s="8" customFormat="1" ht="30" customHeight="1">
      <c r="A31" s="63" t="s">
        <v>48</v>
      </c>
      <c r="B31" s="63"/>
      <c r="C31" s="3"/>
      <c r="D31" s="3"/>
      <c r="E31" s="3"/>
      <c r="F31" s="3"/>
      <c r="G31" s="3"/>
      <c r="H31" s="3"/>
      <c r="I31" s="64"/>
      <c r="J31" s="64"/>
      <c r="K31" s="46"/>
      <c r="L31" s="46"/>
      <c r="M31" s="54"/>
      <c r="N31" s="54"/>
      <c r="O31" s="55"/>
      <c r="P31" s="54"/>
      <c r="Q31" s="54"/>
      <c r="R31" s="56"/>
      <c r="S31" s="55"/>
      <c r="T31" s="55"/>
      <c r="U31" s="55"/>
      <c r="V31" s="54"/>
      <c r="W31" s="55"/>
      <c r="X31" s="47"/>
      <c r="Y31" s="57"/>
    </row>
    <row r="32" spans="1:26" s="8" customFormat="1" ht="30" customHeight="1">
      <c r="A32" s="61" t="s">
        <v>47</v>
      </c>
      <c r="B32" s="61"/>
      <c r="C32" s="65"/>
      <c r="D32" s="65"/>
      <c r="E32" s="65"/>
      <c r="F32" s="65"/>
      <c r="G32" s="65"/>
      <c r="H32" s="65"/>
      <c r="I32" s="65"/>
      <c r="J32" s="65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</row>
    <row r="33" spans="1:25" s="8" customFormat="1" ht="30" customHeight="1">
      <c r="A33" s="9"/>
      <c r="B33" s="9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s="8" customFormat="1" ht="30" customHeight="1">
      <c r="A34" s="11" t="s">
        <v>0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25" s="8" customFormat="1" ht="30" customHeight="1">
      <c r="A35" s="14" t="s">
        <v>51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25" s="8" customFormat="1" ht="30" customHeight="1">
      <c r="A36" s="15"/>
      <c r="B36" s="15"/>
      <c r="C36" s="8" t="s">
        <v>44</v>
      </c>
    </row>
    <row r="37" spans="1:25" s="8" customFormat="1" ht="30" customHeight="1">
      <c r="A37" s="8" t="s">
        <v>14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25" s="8" customFormat="1" ht="30" customHeight="1">
      <c r="A38" s="16" t="s">
        <v>15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25" s="8" customFormat="1" ht="30" customHeight="1">
      <c r="A39" s="17" t="s">
        <v>54</v>
      </c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25" s="8" customFormat="1" ht="30" customHeight="1">
      <c r="A40" s="18" t="s">
        <v>55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25" s="8" customFormat="1" ht="30" customHeight="1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25" s="8" customFormat="1" ht="30" customHeight="1">
      <c r="A42" s="12" t="s">
        <v>1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25" s="8" customFormat="1" ht="30" customHeight="1">
      <c r="A43" s="16" t="s">
        <v>16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25" s="8" customFormat="1" ht="30" customHeight="1">
      <c r="A44" s="16" t="s">
        <v>56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25" s="8" customFormat="1" ht="30" customHeight="1"/>
    <row r="46" spans="1:25" s="8" customFormat="1" ht="30" customHeight="1">
      <c r="A46" s="12" t="s">
        <v>2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25" s="8" customFormat="1" ht="30" customHeight="1">
      <c r="A47" s="18" t="s">
        <v>49</v>
      </c>
      <c r="B47" s="18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</row>
    <row r="48" spans="1:25" s="8" customFormat="1" ht="30" customHeight="1"/>
    <row r="49" spans="1:25" s="8" customFormat="1" ht="30" customHeight="1" thickBot="1">
      <c r="A49" s="12" t="s">
        <v>20</v>
      </c>
      <c r="B49" s="12"/>
    </row>
    <row r="50" spans="1:25" s="8" customFormat="1" ht="30" customHeight="1" thickBot="1">
      <c r="A50" s="124" t="s">
        <v>25</v>
      </c>
      <c r="B50" s="125"/>
      <c r="C50" s="126"/>
      <c r="D50" s="127" t="s">
        <v>23</v>
      </c>
      <c r="E50" s="125"/>
      <c r="F50" s="126"/>
      <c r="G50" s="125" t="s">
        <v>24</v>
      </c>
      <c r="H50" s="125"/>
      <c r="I50" s="128"/>
    </row>
    <row r="51" spans="1:25" s="8" customFormat="1" ht="30" customHeight="1" thickTop="1">
      <c r="A51" s="121" t="s">
        <v>43</v>
      </c>
      <c r="B51" s="122"/>
      <c r="C51" s="123"/>
      <c r="D51" s="129" t="s">
        <v>21</v>
      </c>
      <c r="E51" s="130"/>
      <c r="F51" s="131"/>
      <c r="G51" s="123" t="s">
        <v>57</v>
      </c>
      <c r="H51" s="132"/>
      <c r="I51" s="133"/>
    </row>
    <row r="52" spans="1:25" ht="27" thickBot="1">
      <c r="A52" s="112" t="s">
        <v>58</v>
      </c>
      <c r="B52" s="113"/>
      <c r="C52" s="114"/>
      <c r="D52" s="118" t="s">
        <v>22</v>
      </c>
      <c r="E52" s="119"/>
      <c r="F52" s="120"/>
      <c r="G52" s="115" t="s">
        <v>57</v>
      </c>
      <c r="H52" s="116"/>
      <c r="I52" s="117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26.25">
      <c r="A53" s="18" t="s">
        <v>50</v>
      </c>
      <c r="B53" s="1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26.25">
      <c r="A54" s="18" t="s">
        <v>26</v>
      </c>
      <c r="B54" s="1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</sheetData>
  <autoFilter ref="A7:Z7" xr:uid="{00000000-0009-0000-0000-000000000000}">
    <sortState ref="A19:Z29">
      <sortCondition ref="A7"/>
    </sortState>
  </autoFilter>
  <mergeCells count="26">
    <mergeCell ref="H5:Q5"/>
    <mergeCell ref="A52:C52"/>
    <mergeCell ref="G52:I52"/>
    <mergeCell ref="D52:F52"/>
    <mergeCell ref="A51:C51"/>
    <mergeCell ref="A50:C50"/>
    <mergeCell ref="D50:F50"/>
    <mergeCell ref="G50:I50"/>
    <mergeCell ref="D51:F51"/>
    <mergeCell ref="G51:I51"/>
    <mergeCell ref="A1:C1"/>
    <mergeCell ref="W6:Y6"/>
    <mergeCell ref="R5:Y5"/>
    <mergeCell ref="E5:E7"/>
    <mergeCell ref="D5:D7"/>
    <mergeCell ref="W4:Y4"/>
    <mergeCell ref="F5:G6"/>
    <mergeCell ref="H6:M6"/>
    <mergeCell ref="O6:P6"/>
    <mergeCell ref="A5:A7"/>
    <mergeCell ref="C5:C7"/>
    <mergeCell ref="A2:Y2"/>
    <mergeCell ref="W3:Y3"/>
    <mergeCell ref="O3:S3"/>
    <mergeCell ref="R6:V6"/>
    <mergeCell ref="B5:B7"/>
  </mergeCells>
  <phoneticPr fontId="1" type="noConversion"/>
  <printOptions horizontalCentered="1"/>
  <pageMargins left="0.35433070866141736" right="0.15748031496062992" top="0.27559055118110237" bottom="0.19685039370078741" header="0.19685039370078741" footer="0.15748031496062992"/>
  <pageSetup paperSize="9" scale="3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교육훈련비납부안내문</vt:lpstr>
      <vt:lpstr>교육훈련비납부안내문!Print_Area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윤재돈</dc:creator>
  <cp:lastModifiedBy>교육운영과</cp:lastModifiedBy>
  <cp:lastPrinted>2025-04-02T04:59:51Z</cp:lastPrinted>
  <dcterms:created xsi:type="dcterms:W3CDTF">2012-06-27T11:20:00Z</dcterms:created>
  <dcterms:modified xsi:type="dcterms:W3CDTF">2026-05-08T05:02:27Z</dcterms:modified>
</cp:coreProperties>
</file>